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10" tabRatio="685" firstSheet="14" activeTab="23"/>
  </bookViews>
  <sheets>
    <sheet name="Saf. 00-01 R$" sheetId="1" r:id="rId1"/>
    <sheet name="Saf. 01-02 R$" sheetId="2" r:id="rId2"/>
    <sheet name="Saf. 02-03 R$ e US$" sheetId="3" r:id="rId3"/>
    <sheet name="Saf. 03-04 R$ e US$" sheetId="4" r:id="rId4"/>
    <sheet name="Ano 2004" sheetId="5" r:id="rId5"/>
    <sheet name="Ano 2005" sheetId="6" r:id="rId6"/>
    <sheet name="Ano 2006" sheetId="7" r:id="rId7"/>
    <sheet name="2006-2017" sheetId="8" r:id="rId8"/>
    <sheet name="Gráficos" sheetId="9" r:id="rId9"/>
    <sheet name="Ano 2007" sheetId="10" r:id="rId10"/>
    <sheet name="Ano 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  <sheet name="2018" sheetId="21" r:id="rId21"/>
    <sheet name="2019" sheetId="22" r:id="rId22"/>
    <sheet name="2020" sheetId="23" r:id="rId23"/>
    <sheet name="2021" sheetId="24" r:id="rId24"/>
  </sheets>
  <externalReferences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<sst xmlns="http://schemas.openxmlformats.org/spreadsheetml/2006/main" count="1876" uniqueCount="107">
  <si>
    <t>Vitória - ES</t>
  </si>
  <si>
    <t>(CCC-V)</t>
  </si>
  <si>
    <t>Arábica - Dura</t>
  </si>
  <si>
    <t>Arábica - 7 (RZ)</t>
  </si>
  <si>
    <t>LOCAL</t>
  </si>
  <si>
    <t>TIPO/BEBIDA</t>
  </si>
  <si>
    <t>Conilon  - 7</t>
  </si>
  <si>
    <t>Conilon  - 7/8</t>
  </si>
  <si>
    <t>(Conilon)</t>
  </si>
  <si>
    <t>7/8</t>
  </si>
  <si>
    <t>6 - Duro</t>
  </si>
  <si>
    <t>7 - Riado</t>
  </si>
  <si>
    <t>7 - Rio</t>
  </si>
  <si>
    <t>8 - Duro</t>
  </si>
  <si>
    <t>8 - Rio</t>
  </si>
  <si>
    <t>Maringá - PR</t>
  </si>
  <si>
    <t>Varginha - MG</t>
  </si>
  <si>
    <t>(Arábica)</t>
  </si>
  <si>
    <t>6 -  Riado</t>
  </si>
  <si>
    <t>Garça - SP</t>
  </si>
  <si>
    <t>6 - Duro p/melhor</t>
  </si>
  <si>
    <t>Guaxupé</t>
  </si>
  <si>
    <t>FONTE: Agência Estado - Agrocast / CETCAF / CCC-V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</si>
  <si>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</si>
  <si>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</si>
  <si>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</si>
  <si>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</si>
  <si>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</si>
  <si>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</si>
  <si>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</si>
  <si>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</si>
  <si>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</si>
  <si>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</si>
  <si>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</si>
  <si>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</si>
  <si>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Menor cotação</t>
  </si>
  <si>
    <t>Maior cotação</t>
  </si>
  <si>
    <t>Patrocínio-MG</t>
  </si>
  <si>
    <t>São Gabriel-ES</t>
  </si>
  <si>
    <t>Média</t>
  </si>
  <si>
    <t>SAFRA  2000/ 2001</t>
  </si>
  <si>
    <t>PREÇOS MÉDIOS  PAGOS  NO  PERÍODO</t>
  </si>
  <si>
    <t>SAFRA  2001/ 2002</t>
  </si>
  <si>
    <t>SAFRA  2002/ 2003</t>
  </si>
  <si>
    <t>Con.  7/8 Brocado</t>
  </si>
  <si>
    <t>Con   7/8 Brocado</t>
  </si>
  <si>
    <r>
      <t xml:space="preserve">VARIAÇÃO  DOS  PREÇOS  DO  CAFÉ  - </t>
    </r>
    <r>
      <rPr>
        <b/>
        <sz val="12"/>
        <color indexed="10"/>
        <rFont val="Arial"/>
        <family val="2"/>
      </rPr>
      <t>( R$)</t>
    </r>
  </si>
  <si>
    <r>
      <t xml:space="preserve">VARIAÇÃO  DOS  PREÇOS  DO  CAFÉ - </t>
    </r>
    <r>
      <rPr>
        <b/>
        <sz val="12"/>
        <color indexed="10"/>
        <rFont val="Arial"/>
        <family val="2"/>
      </rPr>
      <t>(US$)</t>
    </r>
  </si>
  <si>
    <t>SAFRA  2003/ 2004</t>
  </si>
  <si>
    <t>VARIAÇÃO  DOS  PREÇOS  DO  CAFÉ</t>
  </si>
  <si>
    <r>
      <t xml:space="preserve">SAFRA  2003/ 2004 - </t>
    </r>
    <r>
      <rPr>
        <b/>
        <sz val="12"/>
        <color indexed="10"/>
        <rFont val="Arial"/>
        <family val="2"/>
      </rPr>
      <t>(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US$)</t>
    </r>
  </si>
  <si>
    <t>A N O   2004</t>
  </si>
  <si>
    <t>Londrina- PR</t>
  </si>
  <si>
    <t>Guaxupé - MG</t>
  </si>
  <si>
    <t>Mogiana - SP</t>
  </si>
  <si>
    <r>
      <t xml:space="preserve">ANO 2004 - </t>
    </r>
    <r>
      <rPr>
        <b/>
        <sz val="12"/>
        <color indexed="10"/>
        <rFont val="Arial"/>
        <family val="2"/>
      </rPr>
      <t>(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US$)</t>
    </r>
  </si>
  <si>
    <t>A N O   2005</t>
  </si>
  <si>
    <t>Sem  cotação</t>
  </si>
  <si>
    <r>
      <t xml:space="preserve">ANO 2005 - </t>
    </r>
    <r>
      <rPr>
        <b/>
        <sz val="12"/>
        <color indexed="10"/>
        <rFont val="Arial"/>
        <family val="2"/>
      </rPr>
      <t>(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Equivalência em US$ )</t>
    </r>
  </si>
  <si>
    <t>A N O   2006</t>
  </si>
  <si>
    <r>
      <t xml:space="preserve">ANO 2006 - </t>
    </r>
    <r>
      <rPr>
        <b/>
        <sz val="12"/>
        <color indexed="10"/>
        <rFont val="Arial"/>
        <family val="2"/>
      </rPr>
      <t>(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Equivalência em US$ )</t>
    </r>
  </si>
  <si>
    <t>A N O   2007</t>
  </si>
  <si>
    <r>
      <t xml:space="preserve">ANO 2007 - </t>
    </r>
    <r>
      <rPr>
        <b/>
        <sz val="12"/>
        <color indexed="10"/>
        <rFont val="Arial"/>
        <family val="2"/>
      </rPr>
      <t>(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Equivalência em US$ )</t>
    </r>
  </si>
  <si>
    <t>A N O   2008</t>
  </si>
  <si>
    <r>
      <t xml:space="preserve">ANO 2008 - </t>
    </r>
    <r>
      <rPr>
        <b/>
        <sz val="12"/>
        <color indexed="10"/>
        <rFont val="Arial"/>
        <family val="2"/>
      </rPr>
      <t>(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Equivalência em US$ )</t>
    </r>
  </si>
  <si>
    <t>A N O   2009</t>
  </si>
  <si>
    <r>
      <t xml:space="preserve">ANO 2009 - </t>
    </r>
    <r>
      <rPr>
        <b/>
        <sz val="12"/>
        <color indexed="10"/>
        <rFont val="Arial"/>
        <family val="2"/>
      </rPr>
      <t>(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Equivalência em US$ )</t>
    </r>
  </si>
  <si>
    <t>A N O   2010</t>
  </si>
  <si>
    <r>
      <t xml:space="preserve">ANO 2010 - </t>
    </r>
    <r>
      <rPr>
        <b/>
        <sz val="12"/>
        <color indexed="10"/>
        <rFont val="Arial"/>
        <family val="2"/>
      </rPr>
      <t>(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Equivalência em US$ )</t>
    </r>
  </si>
  <si>
    <t>Vitórial-ES (conilon)</t>
  </si>
  <si>
    <t>COMPARATIVO DOS PREÇOS DO CAFÉ ARÁBICA - (Bebida Dura - Tipo 6)</t>
  </si>
  <si>
    <t>Média Anual 2010</t>
  </si>
  <si>
    <t>A N O   2011</t>
  </si>
  <si>
    <t>VARIAÇÃO DOS PREÇOS DO CAFÉ NO ESTADO DO ESPÍRITO SANTO   (R$)</t>
  </si>
  <si>
    <t>VARIAÇÃO DOS PREÇOS DO CAFÉ NO ESTADO DO ESPÍRITO SANTO   (US$) - (Pela média das cotações  diárias)</t>
  </si>
  <si>
    <t>VALORES EM R$</t>
  </si>
  <si>
    <t>FONTE: CCC-V</t>
  </si>
  <si>
    <t xml:space="preserve">Arábica - 7 </t>
  </si>
  <si>
    <t>A N O   2012</t>
  </si>
  <si>
    <t>A N O   2013</t>
  </si>
  <si>
    <t>A N O   2006 a 2017</t>
  </si>
  <si>
    <r>
      <t xml:space="preserve">VARIAÇÃO DOS PREÇOS DO CAFÉ NO ESTADO DO ESPÍRITO SANTO   </t>
    </r>
    <r>
      <rPr>
        <b/>
        <sz val="12"/>
        <color indexed="10"/>
        <rFont val="Arial"/>
        <family val="2"/>
      </rPr>
      <t>(US$)</t>
    </r>
    <r>
      <rPr>
        <b/>
        <sz val="12"/>
        <rFont val="Arial"/>
        <family val="2"/>
      </rPr>
      <t xml:space="preserve"> - (Pela média das cotações  diárias)</t>
    </r>
  </si>
  <si>
    <r>
      <t xml:space="preserve">VARIAÇÃO DOS PREÇOS DO CAFÉ NO ESTADO DO ESPÍRITO SANTO  </t>
    </r>
    <r>
      <rPr>
        <b/>
        <sz val="12"/>
        <color indexed="10"/>
        <rFont val="Arial"/>
        <family val="2"/>
      </rPr>
      <t xml:space="preserve"> (R$)</t>
    </r>
  </si>
  <si>
    <t>A N O   2014</t>
  </si>
  <si>
    <r>
      <t xml:space="preserve">VARIAÇÃO DOS PREÇOS DO CAFÉ NO ESTADO DO ESPÍRITO SANTO   </t>
    </r>
    <r>
      <rPr>
        <b/>
        <sz val="8"/>
        <color indexed="10"/>
        <rFont val="Arial"/>
        <family val="2"/>
      </rPr>
      <t>(US$)</t>
    </r>
    <r>
      <rPr>
        <b/>
        <sz val="8"/>
        <rFont val="Arial"/>
        <family val="2"/>
      </rPr>
      <t xml:space="preserve"> - (Pela média das cotações  diárias)</t>
    </r>
  </si>
  <si>
    <t>A N O   2015</t>
  </si>
  <si>
    <r>
      <t xml:space="preserve">VARIAÇÃO DOS PREÇOS DO CAFÉ NO ESTADO DO ESPÍRITO SANTO   </t>
    </r>
    <r>
      <rPr>
        <b/>
        <sz val="11"/>
        <color indexed="10"/>
        <rFont val="Arial"/>
        <family val="2"/>
      </rPr>
      <t>(US$)</t>
    </r>
    <r>
      <rPr>
        <b/>
        <sz val="11"/>
        <rFont val="Arial"/>
        <family val="2"/>
      </rPr>
      <t xml:space="preserve"> - (Pela média das cotações  diárias)</t>
    </r>
  </si>
  <si>
    <t>MÉDIA</t>
  </si>
  <si>
    <t>P I B</t>
  </si>
  <si>
    <t>A N O   2016</t>
  </si>
  <si>
    <t>A N O   2017</t>
  </si>
  <si>
    <t>A N O   2018</t>
  </si>
  <si>
    <t>A N O   2019</t>
  </si>
  <si>
    <t>Vitória</t>
  </si>
  <si>
    <t>CCC-V</t>
  </si>
  <si>
    <t>Arábica - 6</t>
  </si>
  <si>
    <t>TIPO</t>
  </si>
  <si>
    <t>A N O   2020</t>
  </si>
  <si>
    <r>
      <t xml:space="preserve">VARIAÇÃO DOS PREÇOS DO CAFÉ NO ESTADO DO ESPÍRITO SANTO  </t>
    </r>
    <r>
      <rPr>
        <b/>
        <sz val="11"/>
        <color indexed="10"/>
        <rFont val="Arial"/>
        <family val="2"/>
      </rPr>
      <t xml:space="preserve"> (R$)</t>
    </r>
  </si>
  <si>
    <r>
      <t xml:space="preserve"> PREÇOS DO CAFÉ NO ESTADO DO ESPÍRITO SANTO   </t>
    </r>
    <r>
      <rPr>
        <b/>
        <sz val="11"/>
        <color indexed="10"/>
        <rFont val="Arial"/>
        <family val="2"/>
      </rPr>
      <t>(US$)</t>
    </r>
    <r>
      <rPr>
        <b/>
        <sz val="11"/>
        <rFont val="Arial"/>
        <family val="2"/>
      </rPr>
      <t xml:space="preserve"> -</t>
    </r>
    <r>
      <rPr>
        <b/>
        <sz val="8"/>
        <rFont val="Arial"/>
        <family val="2"/>
      </rPr>
      <t xml:space="preserve"> (Pela média das cotações  diárias)</t>
    </r>
  </si>
  <si>
    <t>PREÇOS MÉDIOS  PAGOS  NO  PERÍODO - 2015</t>
  </si>
  <si>
    <t>PREÇOS MÉDIOS  PAGOS  NO  PERÍODO - 2016</t>
  </si>
  <si>
    <t>PREÇOS MÉDIOS  PAGOS  NO  PERÍODO - 2017</t>
  </si>
  <si>
    <t>PREÇOS MÉDIOS  PAGOS  NO  PERÍODO - 2018</t>
  </si>
  <si>
    <t>PREÇOS MÉDIOS  PAGOS  NO  PERÍODO - 2019</t>
  </si>
  <si>
    <t>PREÇOS MÉDIOS  PAGOS  NO  PERÍODO - 2020</t>
  </si>
  <si>
    <t>A N O   2021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</si>
</sst>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-416]dddd\,\ d&quot; de &quot;mmmm&quot; de &quot;yyyy"/>
  </numFmts>
  <fonts count="9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3.85"/>
      <color indexed="8"/>
      <name val="Arial"/>
      <family val="0"/>
    </font>
    <font>
      <sz val="16"/>
      <color indexed="8"/>
      <name val="Arial"/>
      <family val="0"/>
    </font>
    <font>
      <sz val="3.05"/>
      <color indexed="8"/>
      <name val="Arial"/>
      <family val="0"/>
    </font>
    <font>
      <sz val="1.75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11.5"/>
      <color indexed="8"/>
      <name val="Arial"/>
      <family val="0"/>
    </font>
    <font>
      <sz val="5.75"/>
      <color indexed="8"/>
      <name val="Arial"/>
      <family val="0"/>
    </font>
    <font>
      <sz val="10.75"/>
      <color indexed="8"/>
      <name val="Arial"/>
      <family val="0"/>
    </font>
    <font>
      <sz val="6.5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5.45"/>
      <color indexed="8"/>
      <name val="Calibri"/>
      <family val="0"/>
    </font>
    <font>
      <sz val="6.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</cellStyleXfs>
  <cellXfs count="7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7" fillId="33" borderId="10" xfId="0" applyNumberFormat="1" applyFont="1" applyFill="1" applyBorder="1" applyAlignment="1">
      <alignment horizontal="center"/>
    </xf>
    <xf numFmtId="171" fontId="0" fillId="33" borderId="10" xfId="0" applyNumberFormat="1" applyFont="1" applyFill="1" applyBorder="1" applyAlignment="1">
      <alignment horizontal="center"/>
    </xf>
    <xf numFmtId="171" fontId="0" fillId="33" borderId="11" xfId="0" applyNumberFormat="1" applyFont="1" applyFill="1" applyBorder="1" applyAlignment="1">
      <alignment horizontal="center"/>
    </xf>
    <xf numFmtId="171" fontId="9" fillId="33" borderId="11" xfId="0" applyNumberFormat="1" applyFont="1" applyFill="1" applyBorder="1" applyAlignment="1">
      <alignment horizontal="center"/>
    </xf>
    <xf numFmtId="171" fontId="0" fillId="33" borderId="12" xfId="0" applyNumberFormat="1" applyFont="1" applyFill="1" applyBorder="1" applyAlignment="1">
      <alignment horizontal="center"/>
    </xf>
    <xf numFmtId="171" fontId="6" fillId="33" borderId="12" xfId="0" applyNumberFormat="1" applyFont="1" applyFill="1" applyBorder="1" applyAlignment="1">
      <alignment horizontal="center"/>
    </xf>
    <xf numFmtId="171" fontId="7" fillId="33" borderId="13" xfId="0" applyNumberFormat="1" applyFont="1" applyFill="1" applyBorder="1" applyAlignment="1">
      <alignment horizontal="center"/>
    </xf>
    <xf numFmtId="171" fontId="0" fillId="33" borderId="13" xfId="0" applyNumberFormat="1" applyFont="1" applyFill="1" applyBorder="1" applyAlignment="1">
      <alignment horizontal="center"/>
    </xf>
    <xf numFmtId="171" fontId="0" fillId="33" borderId="14" xfId="0" applyNumberFormat="1" applyFont="1" applyFill="1" applyBorder="1" applyAlignment="1">
      <alignment horizontal="center"/>
    </xf>
    <xf numFmtId="171" fontId="9" fillId="33" borderId="14" xfId="0" applyNumberFormat="1" applyFont="1" applyFill="1" applyBorder="1" applyAlignment="1">
      <alignment horizontal="center"/>
    </xf>
    <xf numFmtId="171" fontId="6" fillId="33" borderId="14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171" fontId="7" fillId="33" borderId="15" xfId="0" applyNumberFormat="1" applyFont="1" applyFill="1" applyBorder="1" applyAlignment="1">
      <alignment horizontal="center"/>
    </xf>
    <xf numFmtId="171" fontId="0" fillId="33" borderId="16" xfId="0" applyNumberFormat="1" applyFont="1" applyFill="1" applyBorder="1" applyAlignment="1">
      <alignment horizontal="center"/>
    </xf>
    <xf numFmtId="171" fontId="9" fillId="33" borderId="16" xfId="0" applyNumberFormat="1" applyFont="1" applyFill="1" applyBorder="1" applyAlignment="1">
      <alignment horizontal="center"/>
    </xf>
    <xf numFmtId="171" fontId="0" fillId="33" borderId="17" xfId="0" applyNumberFormat="1" applyFont="1" applyFill="1" applyBorder="1" applyAlignment="1">
      <alignment horizontal="center"/>
    </xf>
    <xf numFmtId="171" fontId="6" fillId="33" borderId="17" xfId="0" applyNumberFormat="1" applyFont="1" applyFill="1" applyBorder="1" applyAlignment="1">
      <alignment horizontal="center"/>
    </xf>
    <xf numFmtId="171" fontId="9" fillId="33" borderId="12" xfId="0" applyNumberFormat="1" applyFont="1" applyFill="1" applyBorder="1" applyAlignment="1">
      <alignment horizontal="center"/>
    </xf>
    <xf numFmtId="171" fontId="9" fillId="33" borderId="17" xfId="0" applyNumberFormat="1" applyFont="1" applyFill="1" applyBorder="1" applyAlignment="1">
      <alignment horizontal="center"/>
    </xf>
    <xf numFmtId="171" fontId="0" fillId="33" borderId="18" xfId="0" applyNumberFormat="1" applyFont="1" applyFill="1" applyBorder="1" applyAlignment="1">
      <alignment horizontal="center"/>
    </xf>
    <xf numFmtId="171" fontId="0" fillId="33" borderId="19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 horizontal="left"/>
    </xf>
    <xf numFmtId="49" fontId="0" fillId="34" borderId="23" xfId="0" applyNumberFormat="1" applyFont="1" applyFill="1" applyBorder="1" applyAlignment="1">
      <alignment horizontal="left"/>
    </xf>
    <xf numFmtId="0" fontId="0" fillId="34" borderId="25" xfId="0" applyFont="1" applyFill="1" applyBorder="1" applyAlignment="1">
      <alignment horizontal="left"/>
    </xf>
    <xf numFmtId="0" fontId="5" fillId="34" borderId="24" xfId="0" applyFont="1" applyFill="1" applyBorder="1" applyAlignment="1">
      <alignment/>
    </xf>
    <xf numFmtId="171" fontId="3" fillId="34" borderId="26" xfId="0" applyNumberFormat="1" applyFont="1" applyFill="1" applyBorder="1" applyAlignment="1">
      <alignment horizontal="center"/>
    </xf>
    <xf numFmtId="171" fontId="3" fillId="34" borderId="27" xfId="0" applyNumberFormat="1" applyFont="1" applyFill="1" applyBorder="1" applyAlignment="1">
      <alignment horizontal="center"/>
    </xf>
    <xf numFmtId="171" fontId="3" fillId="34" borderId="28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2" fontId="7" fillId="33" borderId="3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/>
    </xf>
    <xf numFmtId="2" fontId="0" fillId="33" borderId="33" xfId="0" applyNumberFormat="1" applyFont="1" applyFill="1" applyBorder="1" applyAlignment="1">
      <alignment horizontal="center"/>
    </xf>
    <xf numFmtId="2" fontId="7" fillId="33" borderId="34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/>
    </xf>
    <xf numFmtId="2" fontId="6" fillId="33" borderId="35" xfId="0" applyNumberFormat="1" applyFont="1" applyFill="1" applyBorder="1" applyAlignment="1">
      <alignment horizontal="center"/>
    </xf>
    <xf numFmtId="2" fontId="0" fillId="33" borderId="34" xfId="0" applyNumberFormat="1" applyFont="1" applyFill="1" applyBorder="1" applyAlignment="1">
      <alignment horizontal="center"/>
    </xf>
    <xf numFmtId="171" fontId="6" fillId="33" borderId="13" xfId="0" applyNumberFormat="1" applyFont="1" applyFill="1" applyBorder="1" applyAlignment="1">
      <alignment horizontal="center"/>
    </xf>
    <xf numFmtId="2" fontId="7" fillId="33" borderId="35" xfId="0" applyNumberFormat="1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/>
    </xf>
    <xf numFmtId="171" fontId="6" fillId="33" borderId="15" xfId="0" applyNumberFormat="1" applyFont="1" applyFill="1" applyBorder="1" applyAlignment="1">
      <alignment horizontal="center"/>
    </xf>
    <xf numFmtId="2" fontId="7" fillId="33" borderId="37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171" fontId="6" fillId="33" borderId="10" xfId="0" applyNumberFormat="1" applyFont="1" applyFill="1" applyBorder="1" applyAlignment="1">
      <alignment horizontal="center"/>
    </xf>
    <xf numFmtId="2" fontId="7" fillId="33" borderId="33" xfId="0" applyNumberFormat="1" applyFont="1" applyFill="1" applyBorder="1" applyAlignment="1">
      <alignment horizontal="center"/>
    </xf>
    <xf numFmtId="2" fontId="6" fillId="33" borderId="33" xfId="0" applyNumberFormat="1" applyFont="1" applyFill="1" applyBorder="1" applyAlignment="1">
      <alignment horizontal="center"/>
    </xf>
    <xf numFmtId="2" fontId="7" fillId="33" borderId="36" xfId="0" applyNumberFormat="1" applyFont="1" applyFill="1" applyBorder="1" applyAlignment="1">
      <alignment horizontal="center"/>
    </xf>
    <xf numFmtId="2" fontId="6" fillId="33" borderId="37" xfId="0" applyNumberFormat="1" applyFont="1" applyFill="1" applyBorder="1" applyAlignment="1">
      <alignment horizontal="center"/>
    </xf>
    <xf numFmtId="171" fontId="7" fillId="33" borderId="12" xfId="0" applyNumberFormat="1" applyFont="1" applyFill="1" applyBorder="1" applyAlignment="1">
      <alignment horizontal="center"/>
    </xf>
    <xf numFmtId="171" fontId="7" fillId="33" borderId="17" xfId="0" applyNumberFormat="1" applyFont="1" applyFill="1" applyBorder="1" applyAlignment="1">
      <alignment horizontal="center"/>
    </xf>
    <xf numFmtId="2" fontId="0" fillId="33" borderId="35" xfId="0" applyNumberFormat="1" applyFon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171" fontId="3" fillId="34" borderId="38" xfId="0" applyNumberFormat="1" applyFont="1" applyFill="1" applyBorder="1" applyAlignment="1">
      <alignment horizontal="center"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/>
    </xf>
    <xf numFmtId="171" fontId="8" fillId="33" borderId="12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 horizontal="center"/>
    </xf>
    <xf numFmtId="171" fontId="11" fillId="33" borderId="19" xfId="0" applyNumberFormat="1" applyFont="1" applyFill="1" applyBorder="1" applyAlignment="1">
      <alignment horizontal="center"/>
    </xf>
    <xf numFmtId="171" fontId="8" fillId="33" borderId="19" xfId="0" applyNumberFormat="1" applyFont="1" applyFill="1" applyBorder="1" applyAlignment="1">
      <alignment horizontal="center"/>
    </xf>
    <xf numFmtId="171" fontId="8" fillId="33" borderId="47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/>
    </xf>
    <xf numFmtId="2" fontId="0" fillId="33" borderId="48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/>
    </xf>
    <xf numFmtId="171" fontId="8" fillId="33" borderId="14" xfId="0" applyNumberFormat="1" applyFont="1" applyFill="1" applyBorder="1" applyAlignment="1">
      <alignment/>
    </xf>
    <xf numFmtId="2" fontId="8" fillId="33" borderId="14" xfId="0" applyNumberFormat="1" applyFont="1" applyFill="1" applyBorder="1" applyAlignment="1">
      <alignment horizontal="center"/>
    </xf>
    <xf numFmtId="171" fontId="11" fillId="33" borderId="14" xfId="0" applyNumberFormat="1" applyFont="1" applyFill="1" applyBorder="1" applyAlignment="1">
      <alignment horizontal="center"/>
    </xf>
    <xf numFmtId="171" fontId="8" fillId="33" borderId="14" xfId="0" applyNumberFormat="1" applyFont="1" applyFill="1" applyBorder="1" applyAlignment="1">
      <alignment horizontal="center"/>
    </xf>
    <xf numFmtId="171" fontId="8" fillId="33" borderId="49" xfId="0" applyNumberFormat="1" applyFont="1" applyFill="1" applyBorder="1" applyAlignment="1">
      <alignment horizontal="center"/>
    </xf>
    <xf numFmtId="2" fontId="10" fillId="33" borderId="50" xfId="0" applyNumberFormat="1" applyFont="1" applyFill="1" applyBorder="1" applyAlignment="1">
      <alignment/>
    </xf>
    <xf numFmtId="171" fontId="8" fillId="33" borderId="50" xfId="0" applyNumberFormat="1" applyFont="1" applyFill="1" applyBorder="1" applyAlignment="1">
      <alignment/>
    </xf>
    <xf numFmtId="2" fontId="8" fillId="33" borderId="50" xfId="0" applyNumberFormat="1" applyFont="1" applyFill="1" applyBorder="1" applyAlignment="1">
      <alignment horizontal="center"/>
    </xf>
    <xf numFmtId="171" fontId="11" fillId="33" borderId="50" xfId="0" applyNumberFormat="1" applyFont="1" applyFill="1" applyBorder="1" applyAlignment="1">
      <alignment horizontal="center"/>
    </xf>
    <xf numFmtId="171" fontId="8" fillId="33" borderId="50" xfId="0" applyNumberFormat="1" applyFont="1" applyFill="1" applyBorder="1" applyAlignment="1">
      <alignment horizontal="center"/>
    </xf>
    <xf numFmtId="171" fontId="8" fillId="33" borderId="51" xfId="0" applyNumberFormat="1" applyFont="1" applyFill="1" applyBorder="1" applyAlignment="1">
      <alignment horizontal="center"/>
    </xf>
    <xf numFmtId="2" fontId="0" fillId="33" borderId="50" xfId="0" applyNumberFormat="1" applyFont="1" applyFill="1" applyBorder="1" applyAlignment="1">
      <alignment/>
    </xf>
    <xf numFmtId="171" fontId="7" fillId="33" borderId="52" xfId="0" applyNumberFormat="1" applyFont="1" applyFill="1" applyBorder="1" applyAlignment="1">
      <alignment horizontal="center"/>
    </xf>
    <xf numFmtId="171" fontId="0" fillId="33" borderId="50" xfId="0" applyNumberFormat="1" applyFont="1" applyFill="1" applyBorder="1" applyAlignment="1">
      <alignment horizontal="center"/>
    </xf>
    <xf numFmtId="2" fontId="0" fillId="33" borderId="53" xfId="0" applyNumberFormat="1" applyFont="1" applyFill="1" applyBorder="1" applyAlignment="1">
      <alignment horizontal="center"/>
    </xf>
    <xf numFmtId="2" fontId="10" fillId="33" borderId="17" xfId="0" applyNumberFormat="1" applyFont="1" applyFill="1" applyBorder="1" applyAlignment="1">
      <alignment/>
    </xf>
    <xf numFmtId="171" fontId="8" fillId="33" borderId="17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 horizontal="center"/>
    </xf>
    <xf numFmtId="171" fontId="11" fillId="33" borderId="17" xfId="0" applyNumberFormat="1" applyFont="1" applyFill="1" applyBorder="1" applyAlignment="1">
      <alignment horizontal="center"/>
    </xf>
    <xf numFmtId="171" fontId="8" fillId="33" borderId="17" xfId="0" applyNumberFormat="1" applyFont="1" applyFill="1" applyBorder="1" applyAlignment="1">
      <alignment horizontal="center"/>
    </xf>
    <xf numFmtId="171" fontId="8" fillId="33" borderId="54" xfId="0" applyNumberFormat="1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/>
    </xf>
    <xf numFmtId="2" fontId="10" fillId="33" borderId="55" xfId="0" applyNumberFormat="1" applyFont="1" applyFill="1" applyBorder="1" applyAlignment="1">
      <alignment/>
    </xf>
    <xf numFmtId="171" fontId="11" fillId="33" borderId="12" xfId="0" applyNumberFormat="1" applyFont="1" applyFill="1" applyBorder="1" applyAlignment="1">
      <alignment horizontal="center"/>
    </xf>
    <xf numFmtId="171" fontId="8" fillId="33" borderId="12" xfId="0" applyNumberFormat="1" applyFont="1" applyFill="1" applyBorder="1" applyAlignment="1">
      <alignment horizontal="center"/>
    </xf>
    <xf numFmtId="2" fontId="10" fillId="33" borderId="56" xfId="0" applyNumberFormat="1" applyFont="1" applyFill="1" applyBorder="1" applyAlignment="1">
      <alignment/>
    </xf>
    <xf numFmtId="2" fontId="10" fillId="33" borderId="57" xfId="0" applyNumberFormat="1" applyFont="1" applyFill="1" applyBorder="1" applyAlignment="1">
      <alignment/>
    </xf>
    <xf numFmtId="171" fontId="7" fillId="33" borderId="18" xfId="0" applyNumberFormat="1" applyFont="1" applyFill="1" applyBorder="1" applyAlignment="1">
      <alignment horizontal="center"/>
    </xf>
    <xf numFmtId="2" fontId="10" fillId="33" borderId="58" xfId="0" applyNumberFormat="1" applyFont="1" applyFill="1" applyBorder="1" applyAlignment="1">
      <alignment/>
    </xf>
    <xf numFmtId="2" fontId="10" fillId="33" borderId="19" xfId="0" applyNumberFormat="1" applyFont="1" applyFill="1" applyBorder="1" applyAlignment="1">
      <alignment/>
    </xf>
    <xf numFmtId="171" fontId="8" fillId="33" borderId="19" xfId="0" applyNumberFormat="1" applyFont="1" applyFill="1" applyBorder="1" applyAlignment="1">
      <alignment/>
    </xf>
    <xf numFmtId="2" fontId="8" fillId="33" borderId="19" xfId="0" applyNumberFormat="1" applyFont="1" applyFill="1" applyBorder="1" applyAlignment="1">
      <alignment horizontal="center"/>
    </xf>
    <xf numFmtId="171" fontId="8" fillId="33" borderId="59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/>
    </xf>
    <xf numFmtId="171" fontId="11" fillId="33" borderId="49" xfId="0" applyNumberFormat="1" applyFont="1" applyFill="1" applyBorder="1" applyAlignment="1">
      <alignment horizontal="center"/>
    </xf>
    <xf numFmtId="171" fontId="11" fillId="33" borderId="54" xfId="0" applyNumberFormat="1" applyFont="1" applyFill="1" applyBorder="1" applyAlignment="1">
      <alignment horizontal="center"/>
    </xf>
    <xf numFmtId="2" fontId="0" fillId="33" borderId="26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/>
    </xf>
    <xf numFmtId="171" fontId="7" fillId="33" borderId="60" xfId="0" applyNumberFormat="1" applyFont="1" applyFill="1" applyBorder="1" applyAlignment="1">
      <alignment horizontal="center"/>
    </xf>
    <xf numFmtId="2" fontId="0" fillId="33" borderId="61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34" borderId="26" xfId="0" applyFont="1" applyFill="1" applyBorder="1" applyAlignment="1">
      <alignment horizontal="left"/>
    </xf>
    <xf numFmtId="49" fontId="8" fillId="34" borderId="27" xfId="0" applyNumberFormat="1" applyFont="1" applyFill="1" applyBorder="1" applyAlignment="1">
      <alignment horizontal="left"/>
    </xf>
    <xf numFmtId="0" fontId="8" fillId="34" borderId="28" xfId="0" applyFont="1" applyFill="1" applyBorder="1" applyAlignment="1">
      <alignment horizontal="left"/>
    </xf>
    <xf numFmtId="0" fontId="8" fillId="34" borderId="26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71" fontId="3" fillId="34" borderId="62" xfId="0" applyNumberFormat="1" applyFont="1" applyFill="1" applyBorder="1" applyAlignment="1">
      <alignment horizontal="center"/>
    </xf>
    <xf numFmtId="171" fontId="3" fillId="34" borderId="33" xfId="0" applyNumberFormat="1" applyFont="1" applyFill="1" applyBorder="1" applyAlignment="1">
      <alignment horizontal="center"/>
    </xf>
    <xf numFmtId="171" fontId="3" fillId="34" borderId="37" xfId="0" applyNumberFormat="1" applyFont="1" applyFill="1" applyBorder="1" applyAlignment="1">
      <alignment horizontal="center"/>
    </xf>
    <xf numFmtId="2" fontId="8" fillId="33" borderId="63" xfId="0" applyNumberFormat="1" applyFont="1" applyFill="1" applyBorder="1" applyAlignment="1">
      <alignment/>
    </xf>
    <xf numFmtId="171" fontId="6" fillId="33" borderId="64" xfId="0" applyNumberFormat="1" applyFont="1" applyFill="1" applyBorder="1" applyAlignment="1">
      <alignment horizontal="center"/>
    </xf>
    <xf numFmtId="2" fontId="0" fillId="33" borderId="64" xfId="0" applyNumberFormat="1" applyFont="1" applyFill="1" applyBorder="1" applyAlignment="1">
      <alignment horizontal="center"/>
    </xf>
    <xf numFmtId="171" fontId="0" fillId="33" borderId="64" xfId="0" applyNumberFormat="1" applyFont="1" applyFill="1" applyBorder="1" applyAlignment="1">
      <alignment horizontal="center"/>
    </xf>
    <xf numFmtId="2" fontId="7" fillId="33" borderId="65" xfId="0" applyNumberFormat="1" applyFont="1" applyFill="1" applyBorder="1" applyAlignment="1">
      <alignment/>
    </xf>
    <xf numFmtId="2" fontId="8" fillId="33" borderId="56" xfId="0" applyNumberFormat="1" applyFont="1" applyFill="1" applyBorder="1" applyAlignment="1">
      <alignment/>
    </xf>
    <xf numFmtId="2" fontId="7" fillId="33" borderId="49" xfId="0" applyNumberFormat="1" applyFont="1" applyFill="1" applyBorder="1" applyAlignment="1">
      <alignment/>
    </xf>
    <xf numFmtId="171" fontId="0" fillId="33" borderId="52" xfId="0" applyNumberFormat="1" applyFont="1" applyFill="1" applyBorder="1" applyAlignment="1">
      <alignment horizontal="center"/>
    </xf>
    <xf numFmtId="2" fontId="8" fillId="33" borderId="58" xfId="0" applyNumberFormat="1" applyFont="1" applyFill="1" applyBorder="1" applyAlignment="1">
      <alignment/>
    </xf>
    <xf numFmtId="2" fontId="8" fillId="33" borderId="55" xfId="0" applyNumberFormat="1" applyFont="1" applyFill="1" applyBorder="1" applyAlignment="1">
      <alignment/>
    </xf>
    <xf numFmtId="171" fontId="6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7" fillId="33" borderId="47" xfId="0" applyNumberFormat="1" applyFont="1" applyFill="1" applyBorder="1" applyAlignment="1">
      <alignment/>
    </xf>
    <xf numFmtId="2" fontId="8" fillId="33" borderId="57" xfId="0" applyNumberFormat="1" applyFont="1" applyFill="1" applyBorder="1" applyAlignment="1">
      <alignment/>
    </xf>
    <xf numFmtId="171" fontId="6" fillId="33" borderId="16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7" fillId="33" borderId="54" xfId="0" applyNumberFormat="1" applyFont="1" applyFill="1" applyBorder="1" applyAlignment="1">
      <alignment/>
    </xf>
    <xf numFmtId="171" fontId="6" fillId="33" borderId="50" xfId="0" applyNumberFormat="1" applyFont="1" applyFill="1" applyBorder="1" applyAlignment="1">
      <alignment horizontal="center"/>
    </xf>
    <xf numFmtId="2" fontId="0" fillId="33" borderId="49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171" fontId="6" fillId="33" borderId="19" xfId="0" applyNumberFormat="1" applyFont="1" applyFill="1" applyBorder="1" applyAlignment="1">
      <alignment horizontal="center"/>
    </xf>
    <xf numFmtId="2" fontId="0" fillId="33" borderId="54" xfId="0" applyNumberFormat="1" applyFont="1" applyFill="1" applyBorder="1" applyAlignment="1">
      <alignment/>
    </xf>
    <xf numFmtId="2" fontId="7" fillId="33" borderId="30" xfId="0" applyNumberFormat="1" applyFont="1" applyFill="1" applyBorder="1" applyAlignment="1">
      <alignment/>
    </xf>
    <xf numFmtId="171" fontId="3" fillId="34" borderId="66" xfId="0" applyNumberFormat="1" applyFont="1" applyFill="1" applyBorder="1" applyAlignment="1">
      <alignment horizontal="center"/>
    </xf>
    <xf numFmtId="171" fontId="3" fillId="34" borderId="23" xfId="0" applyNumberFormat="1" applyFont="1" applyFill="1" applyBorder="1" applyAlignment="1">
      <alignment horizontal="center"/>
    </xf>
    <xf numFmtId="171" fontId="3" fillId="34" borderId="67" xfId="0" applyNumberFormat="1" applyFont="1" applyFill="1" applyBorder="1" applyAlignment="1">
      <alignment horizontal="center"/>
    </xf>
    <xf numFmtId="171" fontId="3" fillId="34" borderId="21" xfId="0" applyNumberFormat="1" applyFont="1" applyFill="1" applyBorder="1" applyAlignment="1">
      <alignment horizontal="center"/>
    </xf>
    <xf numFmtId="171" fontId="3" fillId="34" borderId="25" xfId="0" applyNumberFormat="1" applyFont="1" applyFill="1" applyBorder="1" applyAlignment="1">
      <alignment horizontal="center"/>
    </xf>
    <xf numFmtId="0" fontId="0" fillId="34" borderId="68" xfId="0" applyFont="1" applyFill="1" applyBorder="1" applyAlignment="1">
      <alignment/>
    </xf>
    <xf numFmtId="0" fontId="0" fillId="34" borderId="39" xfId="0" applyFont="1" applyFill="1" applyBorder="1" applyAlignment="1">
      <alignment horizontal="left"/>
    </xf>
    <xf numFmtId="49" fontId="0" fillId="34" borderId="40" xfId="0" applyNumberFormat="1" applyFont="1" applyFill="1" applyBorder="1" applyAlignment="1">
      <alignment horizontal="left"/>
    </xf>
    <xf numFmtId="0" fontId="0" fillId="34" borderId="41" xfId="0" applyFont="1" applyFill="1" applyBorder="1" applyAlignment="1">
      <alignment horizontal="left"/>
    </xf>
    <xf numFmtId="0" fontId="0" fillId="34" borderId="69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4" fillId="35" borderId="43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4" fillId="35" borderId="45" xfId="0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/>
    </xf>
    <xf numFmtId="2" fontId="0" fillId="33" borderId="23" xfId="0" applyNumberFormat="1" applyFont="1" applyFill="1" applyBorder="1" applyAlignment="1">
      <alignment horizontal="right"/>
    </xf>
    <xf numFmtId="2" fontId="0" fillId="33" borderId="25" xfId="0" applyNumberFormat="1" applyFont="1" applyFill="1" applyBorder="1" applyAlignment="1">
      <alignment horizontal="right"/>
    </xf>
    <xf numFmtId="2" fontId="8" fillId="33" borderId="72" xfId="0" applyNumberFormat="1" applyFont="1" applyFill="1" applyBorder="1" applyAlignment="1">
      <alignment/>
    </xf>
    <xf numFmtId="171" fontId="11" fillId="33" borderId="16" xfId="0" applyNumberFormat="1" applyFont="1" applyFill="1" applyBorder="1" applyAlignment="1">
      <alignment horizontal="center"/>
    </xf>
    <xf numFmtId="171" fontId="8" fillId="33" borderId="16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/>
    </xf>
    <xf numFmtId="2" fontId="8" fillId="33" borderId="26" xfId="0" applyNumberFormat="1" applyFont="1" applyFill="1" applyBorder="1" applyAlignment="1">
      <alignment/>
    </xf>
    <xf numFmtId="2" fontId="8" fillId="33" borderId="14" xfId="0" applyNumberFormat="1" applyFont="1" applyFill="1" applyBorder="1" applyAlignment="1">
      <alignment/>
    </xf>
    <xf numFmtId="2" fontId="8" fillId="33" borderId="27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2" fontId="8" fillId="33" borderId="28" xfId="0" applyNumberFormat="1" applyFont="1" applyFill="1" applyBorder="1" applyAlignment="1">
      <alignment/>
    </xf>
    <xf numFmtId="171" fontId="3" fillId="34" borderId="35" xfId="0" applyNumberFormat="1" applyFont="1" applyFill="1" applyBorder="1" applyAlignment="1">
      <alignment horizontal="center"/>
    </xf>
    <xf numFmtId="39" fontId="6" fillId="33" borderId="12" xfId="0" applyNumberFormat="1" applyFont="1" applyFill="1" applyBorder="1" applyAlignment="1">
      <alignment horizontal="center"/>
    </xf>
    <xf numFmtId="39" fontId="6" fillId="33" borderId="14" xfId="0" applyNumberFormat="1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/>
    </xf>
    <xf numFmtId="171" fontId="15" fillId="33" borderId="19" xfId="0" applyNumberFormat="1" applyFont="1" applyFill="1" applyBorder="1" applyAlignment="1">
      <alignment horizontal="center"/>
    </xf>
    <xf numFmtId="171" fontId="15" fillId="33" borderId="16" xfId="0" applyNumberFormat="1" applyFont="1" applyFill="1" applyBorder="1" applyAlignment="1">
      <alignment horizontal="center"/>
    </xf>
    <xf numFmtId="0" fontId="8" fillId="34" borderId="47" xfId="0" applyFont="1" applyFill="1" applyBorder="1" applyAlignment="1">
      <alignment/>
    </xf>
    <xf numFmtId="0" fontId="8" fillId="34" borderId="54" xfId="0" applyFont="1" applyFill="1" applyBorder="1" applyAlignment="1">
      <alignment/>
    </xf>
    <xf numFmtId="0" fontId="8" fillId="34" borderId="59" xfId="0" applyFont="1" applyFill="1" applyBorder="1" applyAlignment="1">
      <alignment horizontal="left"/>
    </xf>
    <xf numFmtId="49" fontId="8" fillId="34" borderId="54" xfId="0" applyNumberFormat="1" applyFont="1" applyFill="1" applyBorder="1" applyAlignment="1">
      <alignment horizontal="left"/>
    </xf>
    <xf numFmtId="0" fontId="3" fillId="35" borderId="31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/>
    </xf>
    <xf numFmtId="2" fontId="15" fillId="33" borderId="14" xfId="0" applyNumberFormat="1" applyFont="1" applyFill="1" applyBorder="1" applyAlignment="1">
      <alignment/>
    </xf>
    <xf numFmtId="2" fontId="15" fillId="33" borderId="17" xfId="0" applyNumberFormat="1" applyFont="1" applyFill="1" applyBorder="1" applyAlignment="1">
      <alignment/>
    </xf>
    <xf numFmtId="2" fontId="11" fillId="33" borderId="14" xfId="0" applyNumberFormat="1" applyFont="1" applyFill="1" applyBorder="1" applyAlignment="1">
      <alignment/>
    </xf>
    <xf numFmtId="2" fontId="11" fillId="33" borderId="17" xfId="0" applyNumberFormat="1" applyFont="1" applyFill="1" applyBorder="1" applyAlignment="1">
      <alignment/>
    </xf>
    <xf numFmtId="0" fontId="0" fillId="36" borderId="0" xfId="0" applyFill="1" applyAlignment="1">
      <alignment/>
    </xf>
    <xf numFmtId="171" fontId="11" fillId="33" borderId="47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171" fontId="0" fillId="33" borderId="14" xfId="0" applyNumberForma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171" fontId="0" fillId="33" borderId="19" xfId="0" applyNumberFormat="1" applyFill="1" applyBorder="1" applyAlignment="1">
      <alignment/>
    </xf>
    <xf numFmtId="0" fontId="8" fillId="34" borderId="69" xfId="0" applyFont="1" applyFill="1" applyBorder="1" applyAlignment="1">
      <alignment/>
    </xf>
    <xf numFmtId="171" fontId="0" fillId="33" borderId="12" xfId="0" applyNumberFormat="1" applyFill="1" applyBorder="1" applyAlignment="1">
      <alignment/>
    </xf>
    <xf numFmtId="0" fontId="8" fillId="34" borderId="68" xfId="0" applyFont="1" applyFill="1" applyBorder="1" applyAlignment="1">
      <alignment/>
    </xf>
    <xf numFmtId="0" fontId="8" fillId="34" borderId="70" xfId="0" applyFont="1" applyFill="1" applyBorder="1" applyAlignment="1">
      <alignment/>
    </xf>
    <xf numFmtId="171" fontId="0" fillId="33" borderId="17" xfId="0" applyNumberFormat="1" applyFill="1" applyBorder="1" applyAlignment="1">
      <alignment/>
    </xf>
    <xf numFmtId="0" fontId="8" fillId="34" borderId="59" xfId="0" applyFont="1" applyFill="1" applyBorder="1" applyAlignment="1">
      <alignment/>
    </xf>
    <xf numFmtId="0" fontId="8" fillId="34" borderId="69" xfId="0" applyFont="1" applyFill="1" applyBorder="1" applyAlignment="1">
      <alignment horizontal="left"/>
    </xf>
    <xf numFmtId="49" fontId="8" fillId="34" borderId="70" xfId="0" applyNumberFormat="1" applyFont="1" applyFill="1" applyBorder="1" applyAlignment="1">
      <alignment horizontal="left"/>
    </xf>
    <xf numFmtId="0" fontId="8" fillId="34" borderId="51" xfId="0" applyFont="1" applyFill="1" applyBorder="1" applyAlignment="1">
      <alignment/>
    </xf>
    <xf numFmtId="171" fontId="0" fillId="33" borderId="74" xfId="0" applyNumberFormat="1" applyFill="1" applyBorder="1" applyAlignment="1">
      <alignment/>
    </xf>
    <xf numFmtId="0" fontId="8" fillId="34" borderId="38" xfId="0" applyFont="1" applyFill="1" applyBorder="1" applyAlignment="1">
      <alignment horizontal="left"/>
    </xf>
    <xf numFmtId="39" fontId="6" fillId="33" borderId="19" xfId="0" applyNumberFormat="1" applyFont="1" applyFill="1" applyBorder="1" applyAlignment="1">
      <alignment horizontal="center"/>
    </xf>
    <xf numFmtId="0" fontId="8" fillId="34" borderId="62" xfId="0" applyFont="1" applyFill="1" applyBorder="1" applyAlignment="1">
      <alignment horizontal="left"/>
    </xf>
    <xf numFmtId="39" fontId="6" fillId="33" borderId="50" xfId="0" applyNumberFormat="1" applyFont="1" applyFill="1" applyBorder="1" applyAlignment="1">
      <alignment horizontal="center"/>
    </xf>
    <xf numFmtId="2" fontId="8" fillId="33" borderId="75" xfId="0" applyNumberFormat="1" applyFont="1" applyFill="1" applyBorder="1" applyAlignment="1">
      <alignment/>
    </xf>
    <xf numFmtId="171" fontId="11" fillId="33" borderId="64" xfId="0" applyNumberFormat="1" applyFont="1" applyFill="1" applyBorder="1" applyAlignment="1">
      <alignment horizontal="center"/>
    </xf>
    <xf numFmtId="171" fontId="15" fillId="33" borderId="64" xfId="0" applyNumberFormat="1" applyFont="1" applyFill="1" applyBorder="1" applyAlignment="1">
      <alignment horizontal="center"/>
    </xf>
    <xf numFmtId="0" fontId="8" fillId="34" borderId="38" xfId="0" applyFont="1" applyFill="1" applyBorder="1" applyAlignment="1">
      <alignment/>
    </xf>
    <xf numFmtId="0" fontId="8" fillId="34" borderId="62" xfId="0" applyFont="1" applyFill="1" applyBorder="1" applyAlignment="1">
      <alignment/>
    </xf>
    <xf numFmtId="171" fontId="0" fillId="33" borderId="64" xfId="0" applyNumberFormat="1" applyFill="1" applyBorder="1" applyAlignment="1">
      <alignment/>
    </xf>
    <xf numFmtId="2" fontId="8" fillId="33" borderId="16" xfId="0" applyNumberFormat="1" applyFont="1" applyFill="1" applyBorder="1" applyAlignment="1">
      <alignment/>
    </xf>
    <xf numFmtId="171" fontId="8" fillId="33" borderId="64" xfId="0" applyNumberFormat="1" applyFont="1" applyFill="1" applyBorder="1" applyAlignment="1">
      <alignment horizontal="center"/>
    </xf>
    <xf numFmtId="171" fontId="7" fillId="33" borderId="12" xfId="0" applyNumberFormat="1" applyFont="1" applyFill="1" applyBorder="1" applyAlignment="1">
      <alignment/>
    </xf>
    <xf numFmtId="171" fontId="7" fillId="33" borderId="17" xfId="0" applyNumberFormat="1" applyFont="1" applyFill="1" applyBorder="1" applyAlignment="1">
      <alignment/>
    </xf>
    <xf numFmtId="171" fontId="7" fillId="33" borderId="19" xfId="0" applyNumberFormat="1" applyFont="1" applyFill="1" applyBorder="1" applyAlignment="1">
      <alignment/>
    </xf>
    <xf numFmtId="171" fontId="7" fillId="33" borderId="14" xfId="0" applyNumberFormat="1" applyFont="1" applyFill="1" applyBorder="1" applyAlignment="1">
      <alignment/>
    </xf>
    <xf numFmtId="171" fontId="15" fillId="33" borderId="14" xfId="0" applyNumberFormat="1" applyFont="1" applyFill="1" applyBorder="1" applyAlignment="1">
      <alignment horizontal="center"/>
    </xf>
    <xf numFmtId="171" fontId="8" fillId="33" borderId="12" xfId="0" applyNumberFormat="1" applyFont="1" applyFill="1" applyBorder="1" applyAlignment="1">
      <alignment vertical="center"/>
    </xf>
    <xf numFmtId="171" fontId="8" fillId="33" borderId="47" xfId="0" applyNumberFormat="1" applyFont="1" applyFill="1" applyBorder="1" applyAlignment="1">
      <alignment/>
    </xf>
    <xf numFmtId="171" fontId="8" fillId="33" borderId="14" xfId="0" applyNumberFormat="1" applyFont="1" applyFill="1" applyBorder="1" applyAlignment="1">
      <alignment vertical="center"/>
    </xf>
    <xf numFmtId="171" fontId="8" fillId="33" borderId="49" xfId="0" applyNumberFormat="1" applyFont="1" applyFill="1" applyBorder="1" applyAlignment="1">
      <alignment/>
    </xf>
    <xf numFmtId="171" fontId="8" fillId="33" borderId="17" xfId="0" applyNumberFormat="1" applyFont="1" applyFill="1" applyBorder="1" applyAlignment="1">
      <alignment vertical="center"/>
    </xf>
    <xf numFmtId="171" fontId="8" fillId="33" borderId="54" xfId="0" applyNumberFormat="1" applyFont="1" applyFill="1" applyBorder="1" applyAlignment="1">
      <alignment/>
    </xf>
    <xf numFmtId="0" fontId="3" fillId="35" borderId="76" xfId="0" applyFont="1" applyFill="1" applyBorder="1" applyAlignment="1">
      <alignment horizontal="center"/>
    </xf>
    <xf numFmtId="171" fontId="16" fillId="0" borderId="0" xfId="0" applyNumberFormat="1" applyFont="1" applyAlignment="1">
      <alignment/>
    </xf>
    <xf numFmtId="171" fontId="8" fillId="33" borderId="12" xfId="0" applyNumberFormat="1" applyFont="1" applyFill="1" applyBorder="1" applyAlignment="1">
      <alignment horizontal="right"/>
    </xf>
    <xf numFmtId="171" fontId="8" fillId="33" borderId="14" xfId="0" applyNumberFormat="1" applyFont="1" applyFill="1" applyBorder="1" applyAlignment="1">
      <alignment horizontal="right"/>
    </xf>
    <xf numFmtId="171" fontId="8" fillId="33" borderId="17" xfId="0" applyNumberFormat="1" applyFont="1" applyFill="1" applyBorder="1" applyAlignment="1">
      <alignment horizontal="right"/>
    </xf>
    <xf numFmtId="171" fontId="8" fillId="33" borderId="19" xfId="0" applyNumberFormat="1" applyFont="1" applyFill="1" applyBorder="1" applyAlignment="1">
      <alignment horizontal="right"/>
    </xf>
    <xf numFmtId="171" fontId="0" fillId="33" borderId="12" xfId="0" applyNumberFormat="1" applyFont="1" applyFill="1" applyBorder="1" applyAlignment="1">
      <alignment horizontal="right"/>
    </xf>
    <xf numFmtId="171" fontId="0" fillId="33" borderId="17" xfId="0" applyNumberFormat="1" applyFont="1" applyFill="1" applyBorder="1" applyAlignment="1">
      <alignment horizontal="right"/>
    </xf>
    <xf numFmtId="171" fontId="8" fillId="33" borderId="59" xfId="0" applyNumberFormat="1" applyFont="1" applyFill="1" applyBorder="1" applyAlignment="1">
      <alignment/>
    </xf>
    <xf numFmtId="171" fontId="8" fillId="33" borderId="10" xfId="0" applyNumberFormat="1" applyFont="1" applyFill="1" applyBorder="1" applyAlignment="1">
      <alignment/>
    </xf>
    <xf numFmtId="171" fontId="8" fillId="33" borderId="13" xfId="0" applyNumberFormat="1" applyFont="1" applyFill="1" applyBorder="1" applyAlignment="1">
      <alignment/>
    </xf>
    <xf numFmtId="171" fontId="8" fillId="33" borderId="15" xfId="0" applyNumberFormat="1" applyFont="1" applyFill="1" applyBorder="1" applyAlignment="1">
      <alignment/>
    </xf>
    <xf numFmtId="171" fontId="8" fillId="33" borderId="18" xfId="0" applyNumberFormat="1" applyFont="1" applyFill="1" applyBorder="1" applyAlignment="1">
      <alignment horizontal="center"/>
    </xf>
    <xf numFmtId="171" fontId="8" fillId="33" borderId="15" xfId="0" applyNumberFormat="1" applyFont="1" applyFill="1" applyBorder="1" applyAlignment="1">
      <alignment horizontal="center"/>
    </xf>
    <xf numFmtId="171" fontId="11" fillId="33" borderId="18" xfId="0" applyNumberFormat="1" applyFont="1" applyFill="1" applyBorder="1" applyAlignment="1">
      <alignment horizontal="center"/>
    </xf>
    <xf numFmtId="171" fontId="11" fillId="33" borderId="15" xfId="0" applyNumberFormat="1" applyFont="1" applyFill="1" applyBorder="1" applyAlignment="1">
      <alignment horizontal="center"/>
    </xf>
    <xf numFmtId="2" fontId="0" fillId="33" borderId="21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171" fontId="8" fillId="36" borderId="0" xfId="0" applyNumberFormat="1" applyFont="1" applyFill="1" applyBorder="1" applyAlignment="1">
      <alignment horizontal="center"/>
    </xf>
    <xf numFmtId="171" fontId="11" fillId="36" borderId="0" xfId="0" applyNumberFormat="1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/>
    </xf>
    <xf numFmtId="2" fontId="8" fillId="33" borderId="23" xfId="0" applyNumberFormat="1" applyFont="1" applyFill="1" applyBorder="1" applyAlignment="1">
      <alignment/>
    </xf>
    <xf numFmtId="2" fontId="8" fillId="33" borderId="25" xfId="0" applyNumberFormat="1" applyFont="1" applyFill="1" applyBorder="1" applyAlignment="1">
      <alignment/>
    </xf>
    <xf numFmtId="0" fontId="8" fillId="34" borderId="39" xfId="0" applyFont="1" applyFill="1" applyBorder="1" applyAlignment="1">
      <alignment/>
    </xf>
    <xf numFmtId="171" fontId="19" fillId="34" borderId="21" xfId="0" applyNumberFormat="1" applyFont="1" applyFill="1" applyBorder="1" applyAlignment="1">
      <alignment horizontal="center"/>
    </xf>
    <xf numFmtId="0" fontId="8" fillId="34" borderId="40" xfId="0" applyFont="1" applyFill="1" applyBorder="1" applyAlignment="1">
      <alignment/>
    </xf>
    <xf numFmtId="171" fontId="19" fillId="34" borderId="23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/>
    </xf>
    <xf numFmtId="171" fontId="19" fillId="34" borderId="25" xfId="0" applyNumberFormat="1" applyFont="1" applyFill="1" applyBorder="1" applyAlignment="1">
      <alignment horizontal="center"/>
    </xf>
    <xf numFmtId="171" fontId="19" fillId="34" borderId="66" xfId="0" applyNumberFormat="1" applyFont="1" applyFill="1" applyBorder="1" applyAlignment="1">
      <alignment horizontal="center"/>
    </xf>
    <xf numFmtId="0" fontId="8" fillId="34" borderId="41" xfId="0" applyFont="1" applyFill="1" applyBorder="1" applyAlignment="1">
      <alignment/>
    </xf>
    <xf numFmtId="2" fontId="8" fillId="33" borderId="21" xfId="0" applyNumberFormat="1" applyFont="1" applyFill="1" applyBorder="1" applyAlignment="1">
      <alignment/>
    </xf>
    <xf numFmtId="2" fontId="8" fillId="33" borderId="23" xfId="0" applyNumberFormat="1" applyFont="1" applyFill="1" applyBorder="1" applyAlignment="1">
      <alignment/>
    </xf>
    <xf numFmtId="2" fontId="8" fillId="33" borderId="25" xfId="0" applyNumberFormat="1" applyFont="1" applyFill="1" applyBorder="1" applyAlignment="1">
      <alignment/>
    </xf>
    <xf numFmtId="0" fontId="8" fillId="34" borderId="22" xfId="0" applyFont="1" applyFill="1" applyBorder="1" applyAlignment="1">
      <alignment/>
    </xf>
    <xf numFmtId="171" fontId="0" fillId="0" borderId="0" xfId="0" applyNumberFormat="1" applyAlignment="1">
      <alignment/>
    </xf>
    <xf numFmtId="171" fontId="19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171" fontId="21" fillId="36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71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36" borderId="0" xfId="0" applyFont="1" applyFill="1" applyBorder="1" applyAlignment="1">
      <alignment/>
    </xf>
    <xf numFmtId="171" fontId="25" fillId="36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8" fillId="36" borderId="0" xfId="0" applyFont="1" applyFill="1" applyBorder="1" applyAlignment="1">
      <alignment horizontal="center"/>
    </xf>
    <xf numFmtId="171" fontId="26" fillId="36" borderId="0" xfId="0" applyNumberFormat="1" applyFont="1" applyFill="1" applyBorder="1" applyAlignment="1">
      <alignment/>
    </xf>
    <xf numFmtId="0" fontId="28" fillId="36" borderId="0" xfId="0" applyFont="1" applyFill="1" applyBorder="1" applyAlignment="1">
      <alignment horizontal="center"/>
    </xf>
    <xf numFmtId="171" fontId="26" fillId="36" borderId="0" xfId="0" applyNumberFormat="1" applyFont="1" applyFill="1" applyBorder="1" applyAlignment="1">
      <alignment/>
    </xf>
    <xf numFmtId="171" fontId="20" fillId="36" borderId="0" xfId="0" applyNumberFormat="1" applyFont="1" applyFill="1" applyBorder="1" applyAlignment="1">
      <alignment/>
    </xf>
    <xf numFmtId="171" fontId="2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36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71" fontId="28" fillId="36" borderId="0" xfId="0" applyNumberFormat="1" applyFont="1" applyFill="1" applyBorder="1" applyAlignment="1">
      <alignment horizontal="center"/>
    </xf>
    <xf numFmtId="171" fontId="26" fillId="0" borderId="0" xfId="0" applyNumberFormat="1" applyFont="1" applyBorder="1" applyAlignment="1">
      <alignment/>
    </xf>
    <xf numFmtId="171" fontId="26" fillId="0" borderId="0" xfId="0" applyNumberFormat="1" applyFont="1" applyAlignment="1">
      <alignment/>
    </xf>
    <xf numFmtId="0" fontId="5" fillId="35" borderId="77" xfId="0" applyFont="1" applyFill="1" applyBorder="1" applyAlignment="1">
      <alignment horizontal="center"/>
    </xf>
    <xf numFmtId="0" fontId="5" fillId="35" borderId="7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171" fontId="24" fillId="36" borderId="0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6" fillId="36" borderId="0" xfId="0" applyFont="1" applyFill="1" applyAlignment="1">
      <alignment/>
    </xf>
    <xf numFmtId="43" fontId="3" fillId="34" borderId="21" xfId="0" applyNumberFormat="1" applyFont="1" applyFill="1" applyBorder="1" applyAlignment="1">
      <alignment horizontal="center"/>
    </xf>
    <xf numFmtId="43" fontId="20" fillId="33" borderId="21" xfId="0" applyNumberFormat="1" applyFont="1" applyFill="1" applyBorder="1" applyAlignment="1">
      <alignment horizontal="center"/>
    </xf>
    <xf numFmtId="43" fontId="20" fillId="33" borderId="69" xfId="0" applyNumberFormat="1" applyFont="1" applyFill="1" applyBorder="1" applyAlignment="1">
      <alignment/>
    </xf>
    <xf numFmtId="43" fontId="20" fillId="33" borderId="23" xfId="0" applyNumberFormat="1" applyFont="1" applyFill="1" applyBorder="1" applyAlignment="1">
      <alignment horizontal="center"/>
    </xf>
    <xf numFmtId="43" fontId="20" fillId="33" borderId="68" xfId="0" applyNumberFormat="1" applyFont="1" applyFill="1" applyBorder="1" applyAlignment="1">
      <alignment/>
    </xf>
    <xf numFmtId="43" fontId="20" fillId="33" borderId="25" xfId="0" applyNumberFormat="1" applyFont="1" applyFill="1" applyBorder="1" applyAlignment="1">
      <alignment horizontal="center"/>
    </xf>
    <xf numFmtId="43" fontId="20" fillId="33" borderId="70" xfId="0" applyNumberFormat="1" applyFont="1" applyFill="1" applyBorder="1" applyAlignment="1">
      <alignment/>
    </xf>
    <xf numFmtId="43" fontId="20" fillId="33" borderId="12" xfId="0" applyNumberFormat="1" applyFont="1" applyFill="1" applyBorder="1" applyAlignment="1">
      <alignment horizontal="center"/>
    </xf>
    <xf numFmtId="43" fontId="20" fillId="33" borderId="12" xfId="0" applyNumberFormat="1" applyFont="1" applyFill="1" applyBorder="1" applyAlignment="1">
      <alignment/>
    </xf>
    <xf numFmtId="43" fontId="20" fillId="33" borderId="38" xfId="0" applyNumberFormat="1" applyFont="1" applyFill="1" applyBorder="1" applyAlignment="1">
      <alignment/>
    </xf>
    <xf numFmtId="43" fontId="20" fillId="33" borderId="14" xfId="0" applyNumberFormat="1" applyFont="1" applyFill="1" applyBorder="1" applyAlignment="1">
      <alignment horizontal="center"/>
    </xf>
    <xf numFmtId="43" fontId="20" fillId="33" borderId="14" xfId="0" applyNumberFormat="1" applyFont="1" applyFill="1" applyBorder="1" applyAlignment="1">
      <alignment/>
    </xf>
    <xf numFmtId="43" fontId="20" fillId="33" borderId="27" xfId="0" applyNumberFormat="1" applyFont="1" applyFill="1" applyBorder="1" applyAlignment="1">
      <alignment/>
    </xf>
    <xf numFmtId="43" fontId="20" fillId="33" borderId="17" xfId="0" applyNumberFormat="1" applyFont="1" applyFill="1" applyBorder="1" applyAlignment="1">
      <alignment horizontal="center"/>
    </xf>
    <xf numFmtId="43" fontId="20" fillId="33" borderId="17" xfId="0" applyNumberFormat="1" applyFont="1" applyFill="1" applyBorder="1" applyAlignment="1">
      <alignment/>
    </xf>
    <xf numFmtId="43" fontId="20" fillId="33" borderId="28" xfId="0" applyNumberFormat="1" applyFont="1" applyFill="1" applyBorder="1" applyAlignment="1">
      <alignment/>
    </xf>
    <xf numFmtId="43" fontId="19" fillId="34" borderId="23" xfId="0" applyNumberFormat="1" applyFont="1" applyFill="1" applyBorder="1" applyAlignment="1">
      <alignment horizontal="center"/>
    </xf>
    <xf numFmtId="43" fontId="19" fillId="34" borderId="25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76" xfId="0" applyFont="1" applyFill="1" applyBorder="1" applyAlignment="1">
      <alignment horizontal="center"/>
    </xf>
    <xf numFmtId="0" fontId="0" fillId="35" borderId="77" xfId="0" applyFont="1" applyFill="1" applyBorder="1" applyAlignment="1">
      <alignment horizontal="center"/>
    </xf>
    <xf numFmtId="0" fontId="5" fillId="35" borderId="71" xfId="0" applyFont="1" applyFill="1" applyBorder="1" applyAlignment="1">
      <alignment horizontal="center"/>
    </xf>
    <xf numFmtId="0" fontId="20" fillId="34" borderId="39" xfId="0" applyFont="1" applyFill="1" applyBorder="1" applyAlignment="1">
      <alignment/>
    </xf>
    <xf numFmtId="0" fontId="20" fillId="34" borderId="69" xfId="0" applyFont="1" applyFill="1" applyBorder="1" applyAlignment="1">
      <alignment/>
    </xf>
    <xf numFmtId="0" fontId="20" fillId="34" borderId="40" xfId="0" applyFont="1" applyFill="1" applyBorder="1" applyAlignment="1">
      <alignment/>
    </xf>
    <xf numFmtId="0" fontId="20" fillId="34" borderId="68" xfId="0" applyFont="1" applyFill="1" applyBorder="1" applyAlignment="1">
      <alignment/>
    </xf>
    <xf numFmtId="0" fontId="20" fillId="34" borderId="41" xfId="0" applyFont="1" applyFill="1" applyBorder="1" applyAlignment="1">
      <alignment/>
    </xf>
    <xf numFmtId="0" fontId="20" fillId="34" borderId="70" xfId="0" applyFont="1" applyFill="1" applyBorder="1" applyAlignment="1">
      <alignment/>
    </xf>
    <xf numFmtId="0" fontId="20" fillId="0" borderId="0" xfId="0" applyFont="1" applyAlignment="1">
      <alignment/>
    </xf>
    <xf numFmtId="0" fontId="20" fillId="35" borderId="29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0" fillId="35" borderId="30" xfId="0" applyFont="1" applyFill="1" applyBorder="1" applyAlignment="1">
      <alignment horizontal="center"/>
    </xf>
    <xf numFmtId="0" fontId="20" fillId="35" borderId="76" xfId="0" applyFont="1" applyFill="1" applyBorder="1" applyAlignment="1">
      <alignment horizontal="center"/>
    </xf>
    <xf numFmtId="0" fontId="20" fillId="35" borderId="77" xfId="0" applyFont="1" applyFill="1" applyBorder="1" applyAlignment="1">
      <alignment horizontal="center"/>
    </xf>
    <xf numFmtId="0" fontId="21" fillId="35" borderId="7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36" borderId="0" xfId="0" applyFont="1" applyFill="1" applyAlignment="1">
      <alignment horizontal="center"/>
    </xf>
    <xf numFmtId="0" fontId="22" fillId="36" borderId="42" xfId="0" applyFont="1" applyFill="1" applyBorder="1" applyAlignment="1">
      <alignment horizontal="center"/>
    </xf>
    <xf numFmtId="0" fontId="22" fillId="36" borderId="43" xfId="0" applyFont="1" applyFill="1" applyBorder="1" applyAlignment="1">
      <alignment horizontal="center"/>
    </xf>
    <xf numFmtId="0" fontId="22" fillId="36" borderId="44" xfId="0" applyFont="1" applyFill="1" applyBorder="1" applyAlignment="1">
      <alignment horizontal="center"/>
    </xf>
    <xf numFmtId="0" fontId="22" fillId="36" borderId="76" xfId="0" applyFont="1" applyFill="1" applyBorder="1" applyAlignment="1">
      <alignment horizontal="center"/>
    </xf>
    <xf numFmtId="0" fontId="22" fillId="36" borderId="71" xfId="0" applyFont="1" applyFill="1" applyBorder="1" applyAlignment="1">
      <alignment horizontal="center"/>
    </xf>
    <xf numFmtId="0" fontId="22" fillId="36" borderId="69" xfId="0" applyFont="1" applyFill="1" applyBorder="1" applyAlignment="1">
      <alignment/>
    </xf>
    <xf numFmtId="43" fontId="20" fillId="36" borderId="19" xfId="0" applyNumberFormat="1" applyFont="1" applyFill="1" applyBorder="1" applyAlignment="1">
      <alignment horizontal="center"/>
    </xf>
    <xf numFmtId="0" fontId="22" fillId="36" borderId="68" xfId="0" applyFont="1" applyFill="1" applyBorder="1" applyAlignment="1">
      <alignment/>
    </xf>
    <xf numFmtId="43" fontId="20" fillId="36" borderId="14" xfId="0" applyNumberFormat="1" applyFont="1" applyFill="1" applyBorder="1" applyAlignment="1">
      <alignment horizontal="center"/>
    </xf>
    <xf numFmtId="0" fontId="22" fillId="36" borderId="70" xfId="0" applyFont="1" applyFill="1" applyBorder="1" applyAlignment="1">
      <alignment/>
    </xf>
    <xf numFmtId="43" fontId="20" fillId="36" borderId="17" xfId="0" applyNumberFormat="1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71" xfId="0" applyFont="1" applyFill="1" applyBorder="1" applyAlignment="1">
      <alignment horizontal="center"/>
    </xf>
    <xf numFmtId="171" fontId="3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0" fillId="36" borderId="19" xfId="0" applyNumberFormat="1" applyFont="1" applyFill="1" applyBorder="1" applyAlignment="1">
      <alignment/>
    </xf>
    <xf numFmtId="2" fontId="0" fillId="36" borderId="38" xfId="0" applyNumberFormat="1" applyFont="1" applyFill="1" applyBorder="1" applyAlignment="1">
      <alignment/>
    </xf>
    <xf numFmtId="43" fontId="0" fillId="36" borderId="22" xfId="0" applyNumberFormat="1" applyFont="1" applyFill="1" applyBorder="1" applyAlignment="1">
      <alignment horizontal="center"/>
    </xf>
    <xf numFmtId="43" fontId="20" fillId="36" borderId="38" xfId="0" applyNumberFormat="1" applyFont="1" applyFill="1" applyBorder="1" applyAlignment="1">
      <alignment/>
    </xf>
    <xf numFmtId="43" fontId="20" fillId="36" borderId="14" xfId="0" applyNumberFormat="1" applyFont="1" applyFill="1" applyBorder="1" applyAlignment="1">
      <alignment/>
    </xf>
    <xf numFmtId="2" fontId="0" fillId="36" borderId="27" xfId="0" applyNumberFormat="1" applyFont="1" applyFill="1" applyBorder="1" applyAlignment="1">
      <alignment/>
    </xf>
    <xf numFmtId="43" fontId="0" fillId="36" borderId="23" xfId="0" applyNumberFormat="1" applyFont="1" applyFill="1" applyBorder="1" applyAlignment="1">
      <alignment horizontal="center"/>
    </xf>
    <xf numFmtId="43" fontId="20" fillId="36" borderId="27" xfId="0" applyNumberFormat="1" applyFont="1" applyFill="1" applyBorder="1" applyAlignment="1">
      <alignment/>
    </xf>
    <xf numFmtId="43" fontId="20" fillId="36" borderId="17" xfId="0" applyNumberFormat="1" applyFont="1" applyFill="1" applyBorder="1" applyAlignment="1">
      <alignment/>
    </xf>
    <xf numFmtId="2" fontId="0" fillId="36" borderId="28" xfId="0" applyNumberFormat="1" applyFont="1" applyFill="1" applyBorder="1" applyAlignment="1">
      <alignment/>
    </xf>
    <xf numFmtId="43" fontId="0" fillId="36" borderId="24" xfId="0" applyNumberFormat="1" applyFont="1" applyFill="1" applyBorder="1" applyAlignment="1">
      <alignment horizontal="center"/>
    </xf>
    <xf numFmtId="43" fontId="20" fillId="36" borderId="28" xfId="0" applyNumberFormat="1" applyFont="1" applyFill="1" applyBorder="1" applyAlignment="1">
      <alignment/>
    </xf>
    <xf numFmtId="0" fontId="20" fillId="35" borderId="69" xfId="0" applyFont="1" applyFill="1" applyBorder="1" applyAlignment="1">
      <alignment/>
    </xf>
    <xf numFmtId="0" fontId="20" fillId="35" borderId="68" xfId="0" applyFont="1" applyFill="1" applyBorder="1" applyAlignment="1">
      <alignment/>
    </xf>
    <xf numFmtId="0" fontId="20" fillId="35" borderId="70" xfId="0" applyFont="1" applyFill="1" applyBorder="1" applyAlignment="1">
      <alignment/>
    </xf>
    <xf numFmtId="43" fontId="24" fillId="36" borderId="19" xfId="0" applyNumberFormat="1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26" fillId="36" borderId="42" xfId="0" applyFont="1" applyFill="1" applyBorder="1" applyAlignment="1">
      <alignment horizontal="center"/>
    </xf>
    <xf numFmtId="0" fontId="26" fillId="36" borderId="43" xfId="0" applyFont="1" applyFill="1" applyBorder="1" applyAlignment="1">
      <alignment horizontal="center"/>
    </xf>
    <xf numFmtId="0" fontId="26" fillId="36" borderId="44" xfId="0" applyFont="1" applyFill="1" applyBorder="1" applyAlignment="1">
      <alignment horizontal="center"/>
    </xf>
    <xf numFmtId="0" fontId="26" fillId="36" borderId="76" xfId="0" applyFont="1" applyFill="1" applyBorder="1" applyAlignment="1">
      <alignment horizontal="center"/>
    </xf>
    <xf numFmtId="0" fontId="26" fillId="36" borderId="71" xfId="0" applyFont="1" applyFill="1" applyBorder="1" applyAlignment="1">
      <alignment horizontal="center"/>
    </xf>
    <xf numFmtId="0" fontId="24" fillId="36" borderId="69" xfId="0" applyFont="1" applyFill="1" applyBorder="1" applyAlignment="1">
      <alignment/>
    </xf>
    <xf numFmtId="0" fontId="24" fillId="36" borderId="68" xfId="0" applyFont="1" applyFill="1" applyBorder="1" applyAlignment="1">
      <alignment/>
    </xf>
    <xf numFmtId="0" fontId="24" fillId="36" borderId="7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72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78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25" borderId="46" xfId="0" applyFill="1" applyBorder="1" applyAlignment="1">
      <alignment/>
    </xf>
    <xf numFmtId="0" fontId="20" fillId="34" borderId="55" xfId="0" applyFont="1" applyFill="1" applyBorder="1" applyAlignment="1">
      <alignment/>
    </xf>
    <xf numFmtId="0" fontId="20" fillId="34" borderId="56" xfId="0" applyFont="1" applyFill="1" applyBorder="1" applyAlignment="1">
      <alignment/>
    </xf>
    <xf numFmtId="0" fontId="20" fillId="34" borderId="57" xfId="0" applyFont="1" applyFill="1" applyBorder="1" applyAlignment="1">
      <alignment/>
    </xf>
    <xf numFmtId="0" fontId="0" fillId="35" borderId="38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0" fillId="25" borderId="45" xfId="0" applyFill="1" applyBorder="1" applyAlignment="1">
      <alignment/>
    </xf>
    <xf numFmtId="0" fontId="0" fillId="35" borderId="79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43" fontId="21" fillId="37" borderId="38" xfId="0" applyNumberFormat="1" applyFont="1" applyFill="1" applyBorder="1" applyAlignment="1">
      <alignment horizontal="center"/>
    </xf>
    <xf numFmtId="43" fontId="21" fillId="37" borderId="27" xfId="0" applyNumberFormat="1" applyFont="1" applyFill="1" applyBorder="1" applyAlignment="1">
      <alignment horizontal="center"/>
    </xf>
    <xf numFmtId="43" fontId="21" fillId="37" borderId="28" xfId="0" applyNumberFormat="1" applyFont="1" applyFill="1" applyBorder="1" applyAlignment="1">
      <alignment horizontal="center"/>
    </xf>
    <xf numFmtId="43" fontId="20" fillId="38" borderId="38" xfId="0" applyNumberFormat="1" applyFont="1" applyFill="1" applyBorder="1" applyAlignment="1">
      <alignment/>
    </xf>
    <xf numFmtId="43" fontId="20" fillId="38" borderId="19" xfId="0" applyNumberFormat="1" applyFont="1" applyFill="1" applyBorder="1" applyAlignment="1">
      <alignment horizontal="center"/>
    </xf>
    <xf numFmtId="43" fontId="20" fillId="38" borderId="27" xfId="0" applyNumberFormat="1" applyFont="1" applyFill="1" applyBorder="1" applyAlignment="1">
      <alignment/>
    </xf>
    <xf numFmtId="43" fontId="20" fillId="38" borderId="14" xfId="0" applyNumberFormat="1" applyFont="1" applyFill="1" applyBorder="1" applyAlignment="1">
      <alignment/>
    </xf>
    <xf numFmtId="43" fontId="20" fillId="38" borderId="28" xfId="0" applyNumberFormat="1" applyFont="1" applyFill="1" applyBorder="1" applyAlignment="1">
      <alignment/>
    </xf>
    <xf numFmtId="43" fontId="20" fillId="38" borderId="17" xfId="0" applyNumberFormat="1" applyFont="1" applyFill="1" applyBorder="1" applyAlignment="1">
      <alignment/>
    </xf>
    <xf numFmtId="43" fontId="20" fillId="38" borderId="22" xfId="0" applyNumberFormat="1" applyFont="1" applyFill="1" applyBorder="1" applyAlignment="1">
      <alignment horizontal="center"/>
    </xf>
    <xf numFmtId="43" fontId="20" fillId="38" borderId="66" xfId="0" applyNumberFormat="1" applyFont="1" applyFill="1" applyBorder="1" applyAlignment="1">
      <alignment horizontal="center"/>
    </xf>
    <xf numFmtId="43" fontId="20" fillId="38" borderId="59" xfId="0" applyNumberFormat="1" applyFont="1" applyFill="1" applyBorder="1" applyAlignment="1">
      <alignment horizontal="center"/>
    </xf>
    <xf numFmtId="43" fontId="20" fillId="38" borderId="23" xfId="0" applyNumberFormat="1" applyFont="1" applyFill="1" applyBorder="1" applyAlignment="1">
      <alignment horizontal="center"/>
    </xf>
    <xf numFmtId="43" fontId="20" fillId="38" borderId="49" xfId="0" applyNumberFormat="1" applyFont="1" applyFill="1" applyBorder="1" applyAlignment="1">
      <alignment horizontal="center"/>
    </xf>
    <xf numFmtId="43" fontId="20" fillId="38" borderId="16" xfId="0" applyNumberFormat="1" applyFont="1" applyFill="1" applyBorder="1" applyAlignment="1">
      <alignment horizontal="center"/>
    </xf>
    <xf numFmtId="43" fontId="20" fillId="38" borderId="24" xfId="0" applyNumberFormat="1" applyFont="1" applyFill="1" applyBorder="1" applyAlignment="1">
      <alignment horizontal="center"/>
    </xf>
    <xf numFmtId="43" fontId="20" fillId="38" borderId="25" xfId="0" applyNumberFormat="1" applyFont="1" applyFill="1" applyBorder="1" applyAlignment="1">
      <alignment horizontal="center"/>
    </xf>
    <xf numFmtId="43" fontId="20" fillId="38" borderId="54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38" borderId="0" xfId="0" applyFont="1" applyFill="1" applyBorder="1" applyAlignment="1">
      <alignment/>
    </xf>
    <xf numFmtId="0" fontId="88" fillId="38" borderId="0" xfId="0" applyFont="1" applyFill="1" applyBorder="1" applyAlignment="1">
      <alignment horizontal="center"/>
    </xf>
    <xf numFmtId="0" fontId="89" fillId="38" borderId="0" xfId="0" applyFont="1" applyFill="1" applyBorder="1" applyAlignment="1">
      <alignment/>
    </xf>
    <xf numFmtId="43" fontId="89" fillId="38" borderId="0" xfId="0" applyNumberFormat="1" applyFont="1" applyFill="1" applyBorder="1" applyAlignment="1">
      <alignment horizontal="center"/>
    </xf>
    <xf numFmtId="0" fontId="90" fillId="38" borderId="0" xfId="0" applyFont="1" applyFill="1" applyBorder="1" applyAlignment="1">
      <alignment horizontal="center"/>
    </xf>
    <xf numFmtId="0" fontId="90" fillId="38" borderId="0" xfId="0" applyFont="1" applyFill="1" applyBorder="1" applyAlignment="1">
      <alignment/>
    </xf>
    <xf numFmtId="43" fontId="21" fillId="37" borderId="66" xfId="0" applyNumberFormat="1" applyFont="1" applyFill="1" applyBorder="1" applyAlignment="1">
      <alignment horizontal="center"/>
    </xf>
    <xf numFmtId="43" fontId="21" fillId="37" borderId="23" xfId="0" applyNumberFormat="1" applyFont="1" applyFill="1" applyBorder="1" applyAlignment="1">
      <alignment horizontal="center"/>
    </xf>
    <xf numFmtId="43" fontId="21" fillId="37" borderId="25" xfId="0" applyNumberFormat="1" applyFont="1" applyFill="1" applyBorder="1" applyAlignment="1">
      <alignment horizontal="center"/>
    </xf>
    <xf numFmtId="2" fontId="20" fillId="0" borderId="38" xfId="0" applyNumberFormat="1" applyFont="1" applyBorder="1" applyAlignment="1">
      <alignment/>
    </xf>
    <xf numFmtId="2" fontId="20" fillId="0" borderId="27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43" fontId="20" fillId="38" borderId="78" xfId="0" applyNumberFormat="1" applyFont="1" applyFill="1" applyBorder="1" applyAlignment="1">
      <alignment horizontal="center"/>
    </xf>
    <xf numFmtId="2" fontId="20" fillId="0" borderId="21" xfId="0" applyNumberFormat="1" applyFont="1" applyBorder="1" applyAlignment="1">
      <alignment/>
    </xf>
    <xf numFmtId="2" fontId="20" fillId="0" borderId="23" xfId="0" applyNumberFormat="1" applyFont="1" applyBorder="1" applyAlignment="1">
      <alignment/>
    </xf>
    <xf numFmtId="2" fontId="2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43" fontId="20" fillId="0" borderId="38" xfId="0" applyNumberFormat="1" applyFont="1" applyBorder="1" applyAlignment="1">
      <alignment/>
    </xf>
    <xf numFmtId="43" fontId="20" fillId="0" borderId="27" xfId="0" applyNumberFormat="1" applyFont="1" applyBorder="1" applyAlignment="1">
      <alignment/>
    </xf>
    <xf numFmtId="43" fontId="20" fillId="0" borderId="28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4" fillId="36" borderId="0" xfId="0" applyFont="1" applyFill="1" applyAlignment="1">
      <alignment horizontal="center"/>
    </xf>
    <xf numFmtId="43" fontId="0" fillId="38" borderId="38" xfId="0" applyNumberFormat="1" applyFont="1" applyFill="1" applyBorder="1" applyAlignment="1">
      <alignment/>
    </xf>
    <xf numFmtId="43" fontId="0" fillId="38" borderId="27" xfId="0" applyNumberFormat="1" applyFont="1" applyFill="1" applyBorder="1" applyAlignment="1">
      <alignment/>
    </xf>
    <xf numFmtId="43" fontId="0" fillId="38" borderId="28" xfId="0" applyNumberFormat="1" applyFont="1" applyFill="1" applyBorder="1" applyAlignment="1">
      <alignment/>
    </xf>
    <xf numFmtId="43" fontId="0" fillId="38" borderId="59" xfId="0" applyNumberFormat="1" applyFont="1" applyFill="1" applyBorder="1" applyAlignment="1">
      <alignment horizontal="center"/>
    </xf>
    <xf numFmtId="43" fontId="0" fillId="38" borderId="78" xfId="0" applyNumberFormat="1" applyFont="1" applyFill="1" applyBorder="1" applyAlignment="1">
      <alignment horizontal="center"/>
    </xf>
    <xf numFmtId="3" fontId="88" fillId="0" borderId="0" xfId="0" applyNumberFormat="1" applyFont="1" applyAlignment="1">
      <alignment/>
    </xf>
    <xf numFmtId="43" fontId="88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4" fontId="88" fillId="0" borderId="0" xfId="0" applyNumberFormat="1" applyFont="1" applyAlignment="1">
      <alignment/>
    </xf>
    <xf numFmtId="0" fontId="89" fillId="0" borderId="0" xfId="0" applyFont="1" applyAlignment="1">
      <alignment/>
    </xf>
    <xf numFmtId="0" fontId="20" fillId="38" borderId="55" xfId="0" applyFont="1" applyFill="1" applyBorder="1" applyAlignment="1">
      <alignment/>
    </xf>
    <xf numFmtId="0" fontId="20" fillId="38" borderId="12" xfId="0" applyFont="1" applyFill="1" applyBorder="1" applyAlignment="1">
      <alignment/>
    </xf>
    <xf numFmtId="43" fontId="20" fillId="38" borderId="19" xfId="0" applyNumberFormat="1" applyFont="1" applyFill="1" applyBorder="1" applyAlignment="1">
      <alignment/>
    </xf>
    <xf numFmtId="2" fontId="20" fillId="38" borderId="19" xfId="0" applyNumberFormat="1" applyFont="1" applyFill="1" applyBorder="1" applyAlignment="1">
      <alignment/>
    </xf>
    <xf numFmtId="2" fontId="20" fillId="38" borderId="38" xfId="0" applyNumberFormat="1" applyFont="1" applyFill="1" applyBorder="1" applyAlignment="1">
      <alignment/>
    </xf>
    <xf numFmtId="43" fontId="21" fillId="38" borderId="19" xfId="0" applyNumberFormat="1" applyFont="1" applyFill="1" applyBorder="1" applyAlignment="1">
      <alignment horizontal="center"/>
    </xf>
    <xf numFmtId="43" fontId="0" fillId="38" borderId="38" xfId="0" applyNumberFormat="1" applyFill="1" applyBorder="1" applyAlignment="1">
      <alignment/>
    </xf>
    <xf numFmtId="0" fontId="20" fillId="38" borderId="56" xfId="0" applyFont="1" applyFill="1" applyBorder="1" applyAlignment="1">
      <alignment/>
    </xf>
    <xf numFmtId="0" fontId="20" fillId="38" borderId="14" xfId="0" applyFont="1" applyFill="1" applyBorder="1" applyAlignment="1">
      <alignment/>
    </xf>
    <xf numFmtId="43" fontId="20" fillId="38" borderId="14" xfId="0" applyNumberFormat="1" applyFont="1" applyFill="1" applyBorder="1" applyAlignment="1">
      <alignment horizontal="center"/>
    </xf>
    <xf numFmtId="2" fontId="20" fillId="38" borderId="14" xfId="0" applyNumberFormat="1" applyFont="1" applyFill="1" applyBorder="1" applyAlignment="1">
      <alignment/>
    </xf>
    <xf numFmtId="2" fontId="20" fillId="38" borderId="27" xfId="0" applyNumberFormat="1" applyFont="1" applyFill="1" applyBorder="1" applyAlignment="1">
      <alignment/>
    </xf>
    <xf numFmtId="43" fontId="21" fillId="38" borderId="14" xfId="0" applyNumberFormat="1" applyFont="1" applyFill="1" applyBorder="1" applyAlignment="1">
      <alignment horizontal="center"/>
    </xf>
    <xf numFmtId="43" fontId="0" fillId="38" borderId="27" xfId="0" applyNumberFormat="1" applyFill="1" applyBorder="1" applyAlignment="1">
      <alignment/>
    </xf>
    <xf numFmtId="0" fontId="20" fillId="38" borderId="57" xfId="0" applyFont="1" applyFill="1" applyBorder="1" applyAlignment="1">
      <alignment/>
    </xf>
    <xf numFmtId="0" fontId="20" fillId="38" borderId="17" xfId="0" applyFont="1" applyFill="1" applyBorder="1" applyAlignment="1">
      <alignment/>
    </xf>
    <xf numFmtId="43" fontId="20" fillId="38" borderId="17" xfId="0" applyNumberFormat="1" applyFont="1" applyFill="1" applyBorder="1" applyAlignment="1">
      <alignment horizontal="center"/>
    </xf>
    <xf numFmtId="2" fontId="20" fillId="38" borderId="17" xfId="0" applyNumberFormat="1" applyFont="1" applyFill="1" applyBorder="1" applyAlignment="1">
      <alignment/>
    </xf>
    <xf numFmtId="2" fontId="20" fillId="38" borderId="28" xfId="0" applyNumberFormat="1" applyFont="1" applyFill="1" applyBorder="1" applyAlignment="1">
      <alignment/>
    </xf>
    <xf numFmtId="43" fontId="21" fillId="38" borderId="17" xfId="0" applyNumberFormat="1" applyFont="1" applyFill="1" applyBorder="1" applyAlignment="1">
      <alignment horizontal="center"/>
    </xf>
    <xf numFmtId="43" fontId="0" fillId="38" borderId="28" xfId="0" applyNumberFormat="1" applyFill="1" applyBorder="1" applyAlignment="1">
      <alignment/>
    </xf>
    <xf numFmtId="0" fontId="20" fillId="38" borderId="39" xfId="0" applyFont="1" applyFill="1" applyBorder="1" applyAlignment="1">
      <alignment/>
    </xf>
    <xf numFmtId="0" fontId="20" fillId="38" borderId="69" xfId="0" applyFont="1" applyFill="1" applyBorder="1" applyAlignment="1">
      <alignment/>
    </xf>
    <xf numFmtId="2" fontId="0" fillId="38" borderId="38" xfId="0" applyNumberFormat="1" applyFont="1" applyFill="1" applyBorder="1" applyAlignment="1">
      <alignment/>
    </xf>
    <xf numFmtId="43" fontId="21" fillId="38" borderId="80" xfId="0" applyNumberFormat="1" applyFont="1" applyFill="1" applyBorder="1" applyAlignment="1">
      <alignment horizontal="center"/>
    </xf>
    <xf numFmtId="0" fontId="20" fillId="38" borderId="40" xfId="0" applyFont="1" applyFill="1" applyBorder="1" applyAlignment="1">
      <alignment/>
    </xf>
    <xf numFmtId="0" fontId="20" fillId="38" borderId="68" xfId="0" applyFont="1" applyFill="1" applyBorder="1" applyAlignment="1">
      <alignment/>
    </xf>
    <xf numFmtId="2" fontId="0" fillId="38" borderId="27" xfId="0" applyNumberFormat="1" applyFont="1" applyFill="1" applyBorder="1" applyAlignment="1">
      <alignment/>
    </xf>
    <xf numFmtId="43" fontId="21" fillId="38" borderId="68" xfId="0" applyNumberFormat="1" applyFont="1" applyFill="1" applyBorder="1" applyAlignment="1">
      <alignment horizontal="center"/>
    </xf>
    <xf numFmtId="0" fontId="20" fillId="38" borderId="41" xfId="0" applyFont="1" applyFill="1" applyBorder="1" applyAlignment="1">
      <alignment/>
    </xf>
    <xf numFmtId="0" fontId="20" fillId="38" borderId="70" xfId="0" applyFont="1" applyFill="1" applyBorder="1" applyAlignment="1">
      <alignment/>
    </xf>
    <xf numFmtId="2" fontId="0" fillId="38" borderId="28" xfId="0" applyNumberFormat="1" applyFont="1" applyFill="1" applyBorder="1" applyAlignment="1">
      <alignment/>
    </xf>
    <xf numFmtId="43" fontId="21" fillId="38" borderId="70" xfId="0" applyNumberFormat="1" applyFont="1" applyFill="1" applyBorder="1" applyAlignment="1">
      <alignment horizontal="center"/>
    </xf>
    <xf numFmtId="43" fontId="20" fillId="38" borderId="19" xfId="0" applyNumberFormat="1" applyFont="1" applyFill="1" applyBorder="1" applyAlignment="1">
      <alignment horizontal="center"/>
    </xf>
    <xf numFmtId="43" fontId="20" fillId="38" borderId="19" xfId="0" applyNumberFormat="1" applyFont="1" applyFill="1" applyBorder="1" applyAlignment="1">
      <alignment/>
    </xf>
    <xf numFmtId="43" fontId="0" fillId="38" borderId="19" xfId="0" applyNumberFormat="1" applyFont="1" applyFill="1" applyBorder="1" applyAlignment="1">
      <alignment/>
    </xf>
    <xf numFmtId="43" fontId="20" fillId="38" borderId="18" xfId="0" applyNumberFormat="1" applyFont="1" applyFill="1" applyBorder="1" applyAlignment="1">
      <alignment horizontal="center"/>
    </xf>
    <xf numFmtId="43" fontId="20" fillId="38" borderId="20" xfId="0" applyNumberFormat="1" applyFont="1" applyFill="1" applyBorder="1" applyAlignment="1">
      <alignment horizontal="center"/>
    </xf>
    <xf numFmtId="43" fontId="20" fillId="38" borderId="38" xfId="0" applyNumberFormat="1" applyFont="1" applyFill="1" applyBorder="1" applyAlignment="1">
      <alignment/>
    </xf>
    <xf numFmtId="43" fontId="20" fillId="38" borderId="80" xfId="0" applyNumberFormat="1" applyFont="1" applyFill="1" applyBorder="1" applyAlignment="1">
      <alignment/>
    </xf>
    <xf numFmtId="43" fontId="21" fillId="38" borderId="66" xfId="0" applyNumberFormat="1" applyFont="1" applyFill="1" applyBorder="1" applyAlignment="1">
      <alignment horizontal="center"/>
    </xf>
    <xf numFmtId="43" fontId="20" fillId="38" borderId="14" xfId="0" applyNumberFormat="1" applyFont="1" applyFill="1" applyBorder="1" applyAlignment="1">
      <alignment horizontal="center"/>
    </xf>
    <xf numFmtId="43" fontId="20" fillId="38" borderId="14" xfId="0" applyNumberFormat="1" applyFont="1" applyFill="1" applyBorder="1" applyAlignment="1">
      <alignment/>
    </xf>
    <xf numFmtId="43" fontId="0" fillId="38" borderId="14" xfId="0" applyNumberFormat="1" applyFont="1" applyFill="1" applyBorder="1" applyAlignment="1">
      <alignment/>
    </xf>
    <xf numFmtId="43" fontId="20" fillId="38" borderId="13" xfId="0" applyNumberFormat="1" applyFont="1" applyFill="1" applyBorder="1" applyAlignment="1">
      <alignment horizontal="center"/>
    </xf>
    <xf numFmtId="43" fontId="20" fillId="38" borderId="23" xfId="0" applyNumberFormat="1" applyFont="1" applyFill="1" applyBorder="1" applyAlignment="1">
      <alignment horizontal="center"/>
    </xf>
    <xf numFmtId="43" fontId="20" fillId="38" borderId="27" xfId="0" applyNumberFormat="1" applyFont="1" applyFill="1" applyBorder="1" applyAlignment="1">
      <alignment/>
    </xf>
    <xf numFmtId="43" fontId="20" fillId="38" borderId="68" xfId="0" applyNumberFormat="1" applyFont="1" applyFill="1" applyBorder="1" applyAlignment="1">
      <alignment/>
    </xf>
    <xf numFmtId="43" fontId="21" fillId="38" borderId="23" xfId="0" applyNumberFormat="1" applyFont="1" applyFill="1" applyBorder="1" applyAlignment="1">
      <alignment horizontal="center"/>
    </xf>
    <xf numFmtId="43" fontId="20" fillId="38" borderId="17" xfId="0" applyNumberFormat="1" applyFont="1" applyFill="1" applyBorder="1" applyAlignment="1">
      <alignment horizontal="center"/>
    </xf>
    <xf numFmtId="43" fontId="20" fillId="38" borderId="17" xfId="0" applyNumberFormat="1" applyFont="1" applyFill="1" applyBorder="1" applyAlignment="1">
      <alignment/>
    </xf>
    <xf numFmtId="43" fontId="20" fillId="38" borderId="28" xfId="0" applyNumberFormat="1" applyFont="1" applyFill="1" applyBorder="1" applyAlignment="1">
      <alignment/>
    </xf>
    <xf numFmtId="43" fontId="20" fillId="38" borderId="24" xfId="0" applyNumberFormat="1" applyFont="1" applyFill="1" applyBorder="1" applyAlignment="1">
      <alignment horizontal="center"/>
    </xf>
    <xf numFmtId="43" fontId="20" fillId="38" borderId="70" xfId="0" applyNumberFormat="1" applyFont="1" applyFill="1" applyBorder="1" applyAlignment="1">
      <alignment/>
    </xf>
    <xf numFmtId="43" fontId="21" fillId="38" borderId="25" xfId="0" applyNumberFormat="1" applyFont="1" applyFill="1" applyBorder="1" applyAlignment="1">
      <alignment horizontal="center"/>
    </xf>
    <xf numFmtId="43" fontId="0" fillId="38" borderId="22" xfId="0" applyNumberFormat="1" applyFont="1" applyFill="1" applyBorder="1" applyAlignment="1">
      <alignment horizontal="center"/>
    </xf>
    <xf numFmtId="43" fontId="20" fillId="38" borderId="66" xfId="0" applyNumberFormat="1" applyFont="1" applyFill="1" applyBorder="1" applyAlignment="1">
      <alignment horizontal="center"/>
    </xf>
    <xf numFmtId="43" fontId="20" fillId="38" borderId="59" xfId="0" applyNumberFormat="1" applyFont="1" applyFill="1" applyBorder="1" applyAlignment="1">
      <alignment horizontal="center"/>
    </xf>
    <xf numFmtId="43" fontId="0" fillId="38" borderId="23" xfId="0" applyNumberFormat="1" applyFont="1" applyFill="1" applyBorder="1" applyAlignment="1">
      <alignment horizontal="center"/>
    </xf>
    <xf numFmtId="43" fontId="20" fillId="38" borderId="49" xfId="0" applyNumberFormat="1" applyFont="1" applyFill="1" applyBorder="1" applyAlignment="1">
      <alignment horizontal="center"/>
    </xf>
    <xf numFmtId="43" fontId="0" fillId="38" borderId="24" xfId="0" applyNumberFormat="1" applyFont="1" applyFill="1" applyBorder="1" applyAlignment="1">
      <alignment horizontal="center"/>
    </xf>
    <xf numFmtId="43" fontId="20" fillId="38" borderId="25" xfId="0" applyNumberFormat="1" applyFont="1" applyFill="1" applyBorder="1" applyAlignment="1">
      <alignment horizontal="center"/>
    </xf>
    <xf numFmtId="43" fontId="20" fillId="38" borderId="54" xfId="0" applyNumberFormat="1" applyFont="1" applyFill="1" applyBorder="1" applyAlignment="1">
      <alignment horizontal="center"/>
    </xf>
    <xf numFmtId="171" fontId="20" fillId="38" borderId="19" xfId="0" applyNumberFormat="1" applyFont="1" applyFill="1" applyBorder="1" applyAlignment="1">
      <alignment horizontal="center"/>
    </xf>
    <xf numFmtId="171" fontId="20" fillId="38" borderId="19" xfId="0" applyNumberFormat="1" applyFont="1" applyFill="1" applyBorder="1" applyAlignment="1">
      <alignment/>
    </xf>
    <xf numFmtId="2" fontId="20" fillId="38" borderId="19" xfId="0" applyNumberFormat="1" applyFont="1" applyFill="1" applyBorder="1" applyAlignment="1">
      <alignment/>
    </xf>
    <xf numFmtId="171" fontId="20" fillId="38" borderId="18" xfId="0" applyNumberFormat="1" applyFont="1" applyFill="1" applyBorder="1" applyAlignment="1">
      <alignment horizontal="center"/>
    </xf>
    <xf numFmtId="2" fontId="20" fillId="38" borderId="20" xfId="0" applyNumberFormat="1" applyFont="1" applyFill="1" applyBorder="1" applyAlignment="1">
      <alignment horizontal="center"/>
    </xf>
    <xf numFmtId="2" fontId="20" fillId="38" borderId="80" xfId="0" applyNumberFormat="1" applyFont="1" applyFill="1" applyBorder="1" applyAlignment="1">
      <alignment/>
    </xf>
    <xf numFmtId="171" fontId="21" fillId="38" borderId="66" xfId="0" applyNumberFormat="1" applyFont="1" applyFill="1" applyBorder="1" applyAlignment="1">
      <alignment horizontal="center"/>
    </xf>
    <xf numFmtId="171" fontId="20" fillId="38" borderId="14" xfId="0" applyNumberFormat="1" applyFont="1" applyFill="1" applyBorder="1" applyAlignment="1">
      <alignment horizontal="center"/>
    </xf>
    <xf numFmtId="171" fontId="20" fillId="38" borderId="14" xfId="0" applyNumberFormat="1" applyFont="1" applyFill="1" applyBorder="1" applyAlignment="1">
      <alignment/>
    </xf>
    <xf numFmtId="2" fontId="20" fillId="38" borderId="14" xfId="0" applyNumberFormat="1" applyFont="1" applyFill="1" applyBorder="1" applyAlignment="1">
      <alignment/>
    </xf>
    <xf numFmtId="171" fontId="20" fillId="38" borderId="13" xfId="0" applyNumberFormat="1" applyFont="1" applyFill="1" applyBorder="1" applyAlignment="1">
      <alignment horizontal="center"/>
    </xf>
    <xf numFmtId="2" fontId="20" fillId="38" borderId="23" xfId="0" applyNumberFormat="1" applyFont="1" applyFill="1" applyBorder="1" applyAlignment="1">
      <alignment horizontal="center"/>
    </xf>
    <xf numFmtId="2" fontId="20" fillId="38" borderId="68" xfId="0" applyNumberFormat="1" applyFont="1" applyFill="1" applyBorder="1" applyAlignment="1">
      <alignment/>
    </xf>
    <xf numFmtId="171" fontId="21" fillId="38" borderId="23" xfId="0" applyNumberFormat="1" applyFont="1" applyFill="1" applyBorder="1" applyAlignment="1">
      <alignment horizontal="center"/>
    </xf>
    <xf numFmtId="171" fontId="20" fillId="38" borderId="17" xfId="0" applyNumberFormat="1" applyFont="1" applyFill="1" applyBorder="1" applyAlignment="1">
      <alignment horizontal="center"/>
    </xf>
    <xf numFmtId="171" fontId="20" fillId="38" borderId="17" xfId="0" applyNumberFormat="1" applyFont="1" applyFill="1" applyBorder="1" applyAlignment="1">
      <alignment/>
    </xf>
    <xf numFmtId="2" fontId="20" fillId="38" borderId="28" xfId="0" applyNumberFormat="1" applyFont="1" applyFill="1" applyBorder="1" applyAlignment="1">
      <alignment/>
    </xf>
    <xf numFmtId="2" fontId="20" fillId="38" borderId="24" xfId="0" applyNumberFormat="1" applyFont="1" applyFill="1" applyBorder="1" applyAlignment="1">
      <alignment horizontal="center"/>
    </xf>
    <xf numFmtId="2" fontId="20" fillId="38" borderId="70" xfId="0" applyNumberFormat="1" applyFont="1" applyFill="1" applyBorder="1" applyAlignment="1">
      <alignment/>
    </xf>
    <xf numFmtId="171" fontId="21" fillId="38" borderId="25" xfId="0" applyNumberFormat="1" applyFont="1" applyFill="1" applyBorder="1" applyAlignment="1">
      <alignment horizontal="center"/>
    </xf>
    <xf numFmtId="171" fontId="20" fillId="38" borderId="12" xfId="0" applyNumberFormat="1" applyFont="1" applyFill="1" applyBorder="1" applyAlignment="1">
      <alignment horizontal="center"/>
    </xf>
    <xf numFmtId="171" fontId="20" fillId="38" borderId="12" xfId="0" applyNumberFormat="1" applyFont="1" applyFill="1" applyBorder="1" applyAlignment="1">
      <alignment/>
    </xf>
    <xf numFmtId="2" fontId="20" fillId="38" borderId="38" xfId="0" applyNumberFormat="1" applyFont="1" applyFill="1" applyBorder="1" applyAlignment="1">
      <alignment/>
    </xf>
    <xf numFmtId="171" fontId="20" fillId="38" borderId="21" xfId="0" applyNumberFormat="1" applyFont="1" applyFill="1" applyBorder="1" applyAlignment="1">
      <alignment horizontal="center"/>
    </xf>
    <xf numFmtId="171" fontId="20" fillId="38" borderId="47" xfId="0" applyNumberFormat="1" applyFont="1" applyFill="1" applyBorder="1" applyAlignment="1">
      <alignment horizontal="center"/>
    </xf>
    <xf numFmtId="171" fontId="21" fillId="38" borderId="21" xfId="0" applyNumberFormat="1" applyFont="1" applyFill="1" applyBorder="1" applyAlignment="1">
      <alignment horizontal="center"/>
    </xf>
    <xf numFmtId="2" fontId="20" fillId="38" borderId="27" xfId="0" applyNumberFormat="1" applyFont="1" applyFill="1" applyBorder="1" applyAlignment="1">
      <alignment/>
    </xf>
    <xf numFmtId="171" fontId="20" fillId="38" borderId="23" xfId="0" applyNumberFormat="1" applyFont="1" applyFill="1" applyBorder="1" applyAlignment="1">
      <alignment horizontal="center"/>
    </xf>
    <xf numFmtId="171" fontId="20" fillId="38" borderId="49" xfId="0" applyNumberFormat="1" applyFont="1" applyFill="1" applyBorder="1" applyAlignment="1">
      <alignment horizontal="center"/>
    </xf>
    <xf numFmtId="171" fontId="20" fillId="38" borderId="25" xfId="0" applyNumberFormat="1" applyFont="1" applyFill="1" applyBorder="1" applyAlignment="1">
      <alignment horizontal="center"/>
    </xf>
    <xf numFmtId="171" fontId="20" fillId="38" borderId="54" xfId="0" applyNumberFormat="1" applyFont="1" applyFill="1" applyBorder="1" applyAlignment="1">
      <alignment horizontal="center"/>
    </xf>
    <xf numFmtId="0" fontId="8" fillId="38" borderId="39" xfId="0" applyFont="1" applyFill="1" applyBorder="1" applyAlignment="1">
      <alignment/>
    </xf>
    <xf numFmtId="0" fontId="8" fillId="38" borderId="69" xfId="0" applyFont="1" applyFill="1" applyBorder="1" applyAlignment="1">
      <alignment/>
    </xf>
    <xf numFmtId="171" fontId="8" fillId="38" borderId="19" xfId="0" applyNumberFormat="1" applyFont="1" applyFill="1" applyBorder="1" applyAlignment="1">
      <alignment horizontal="center"/>
    </xf>
    <xf numFmtId="171" fontId="8" fillId="38" borderId="19" xfId="0" applyNumberFormat="1" applyFont="1" applyFill="1" applyBorder="1" applyAlignment="1">
      <alignment/>
    </xf>
    <xf numFmtId="2" fontId="0" fillId="38" borderId="19" xfId="0" applyNumberFormat="1" applyFont="1" applyFill="1" applyBorder="1" applyAlignment="1">
      <alignment/>
    </xf>
    <xf numFmtId="2" fontId="8" fillId="38" borderId="19" xfId="0" applyNumberFormat="1" applyFont="1" applyFill="1" applyBorder="1" applyAlignment="1">
      <alignment/>
    </xf>
    <xf numFmtId="171" fontId="8" fillId="38" borderId="18" xfId="0" applyNumberFormat="1" applyFont="1" applyFill="1" applyBorder="1" applyAlignment="1">
      <alignment horizontal="center"/>
    </xf>
    <xf numFmtId="2" fontId="8" fillId="38" borderId="20" xfId="0" applyNumberFormat="1" applyFont="1" applyFill="1" applyBorder="1" applyAlignment="1">
      <alignment horizontal="center"/>
    </xf>
    <xf numFmtId="171" fontId="20" fillId="38" borderId="66" xfId="0" applyNumberFormat="1" applyFont="1" applyFill="1" applyBorder="1" applyAlignment="1">
      <alignment horizontal="center"/>
    </xf>
    <xf numFmtId="171" fontId="19" fillId="38" borderId="66" xfId="0" applyNumberFormat="1" applyFont="1" applyFill="1" applyBorder="1" applyAlignment="1">
      <alignment horizontal="center"/>
    </xf>
    <xf numFmtId="0" fontId="8" fillId="38" borderId="40" xfId="0" applyFont="1" applyFill="1" applyBorder="1" applyAlignment="1">
      <alignment/>
    </xf>
    <xf numFmtId="0" fontId="8" fillId="38" borderId="68" xfId="0" applyFont="1" applyFill="1" applyBorder="1" applyAlignment="1">
      <alignment/>
    </xf>
    <xf numFmtId="171" fontId="8" fillId="38" borderId="14" xfId="0" applyNumberFormat="1" applyFont="1" applyFill="1" applyBorder="1" applyAlignment="1">
      <alignment horizontal="center"/>
    </xf>
    <xf numFmtId="171" fontId="8" fillId="38" borderId="14" xfId="0" applyNumberFormat="1" applyFont="1" applyFill="1" applyBorder="1" applyAlignment="1">
      <alignment/>
    </xf>
    <xf numFmtId="2" fontId="0" fillId="38" borderId="14" xfId="0" applyNumberFormat="1" applyFont="1" applyFill="1" applyBorder="1" applyAlignment="1">
      <alignment/>
    </xf>
    <xf numFmtId="2" fontId="8" fillId="38" borderId="14" xfId="0" applyNumberFormat="1" applyFont="1" applyFill="1" applyBorder="1" applyAlignment="1">
      <alignment/>
    </xf>
    <xf numFmtId="171" fontId="8" fillId="38" borderId="13" xfId="0" applyNumberFormat="1" applyFont="1" applyFill="1" applyBorder="1" applyAlignment="1">
      <alignment horizontal="center"/>
    </xf>
    <xf numFmtId="2" fontId="8" fillId="38" borderId="23" xfId="0" applyNumberFormat="1" applyFont="1" applyFill="1" applyBorder="1" applyAlignment="1">
      <alignment horizontal="center"/>
    </xf>
    <xf numFmtId="171" fontId="19" fillId="38" borderId="23" xfId="0" applyNumberFormat="1" applyFont="1" applyFill="1" applyBorder="1" applyAlignment="1">
      <alignment horizontal="center"/>
    </xf>
    <xf numFmtId="0" fontId="8" fillId="38" borderId="41" xfId="0" applyFont="1" applyFill="1" applyBorder="1" applyAlignment="1">
      <alignment/>
    </xf>
    <xf numFmtId="0" fontId="8" fillId="38" borderId="70" xfId="0" applyFont="1" applyFill="1" applyBorder="1" applyAlignment="1">
      <alignment/>
    </xf>
    <xf numFmtId="171" fontId="8" fillId="38" borderId="17" xfId="0" applyNumberFormat="1" applyFont="1" applyFill="1" applyBorder="1" applyAlignment="1">
      <alignment horizontal="center"/>
    </xf>
    <xf numFmtId="171" fontId="8" fillId="38" borderId="17" xfId="0" applyNumberFormat="1" applyFont="1" applyFill="1" applyBorder="1" applyAlignment="1">
      <alignment/>
    </xf>
    <xf numFmtId="2" fontId="8" fillId="38" borderId="28" xfId="0" applyNumberFormat="1" applyFont="1" applyFill="1" applyBorder="1" applyAlignment="1">
      <alignment/>
    </xf>
    <xf numFmtId="2" fontId="8" fillId="38" borderId="24" xfId="0" applyNumberFormat="1" applyFont="1" applyFill="1" applyBorder="1" applyAlignment="1">
      <alignment horizontal="center"/>
    </xf>
    <xf numFmtId="171" fontId="19" fillId="38" borderId="25" xfId="0" applyNumberFormat="1" applyFont="1" applyFill="1" applyBorder="1" applyAlignment="1">
      <alignment horizontal="center"/>
    </xf>
    <xf numFmtId="171" fontId="8" fillId="38" borderId="12" xfId="0" applyNumberFormat="1" applyFont="1" applyFill="1" applyBorder="1" applyAlignment="1">
      <alignment horizontal="center"/>
    </xf>
    <xf numFmtId="171" fontId="8" fillId="38" borderId="12" xfId="0" applyNumberFormat="1" applyFont="1" applyFill="1" applyBorder="1" applyAlignment="1">
      <alignment/>
    </xf>
    <xf numFmtId="2" fontId="8" fillId="38" borderId="38" xfId="0" applyNumberFormat="1" applyFont="1" applyFill="1" applyBorder="1" applyAlignment="1">
      <alignment/>
    </xf>
    <xf numFmtId="171" fontId="8" fillId="38" borderId="47" xfId="0" applyNumberFormat="1" applyFont="1" applyFill="1" applyBorder="1" applyAlignment="1">
      <alignment horizontal="center"/>
    </xf>
    <xf numFmtId="171" fontId="19" fillId="38" borderId="21" xfId="0" applyNumberFormat="1" applyFont="1" applyFill="1" applyBorder="1" applyAlignment="1">
      <alignment horizontal="center"/>
    </xf>
    <xf numFmtId="2" fontId="8" fillId="38" borderId="27" xfId="0" applyNumberFormat="1" applyFont="1" applyFill="1" applyBorder="1" applyAlignment="1">
      <alignment/>
    </xf>
    <xf numFmtId="171" fontId="8" fillId="38" borderId="49" xfId="0" applyNumberFormat="1" applyFont="1" applyFill="1" applyBorder="1" applyAlignment="1">
      <alignment horizontal="center"/>
    </xf>
    <xf numFmtId="171" fontId="8" fillId="38" borderId="54" xfId="0" applyNumberFormat="1" applyFont="1" applyFill="1" applyBorder="1" applyAlignment="1">
      <alignment horizontal="center"/>
    </xf>
    <xf numFmtId="171" fontId="19" fillId="38" borderId="12" xfId="0" applyNumberFormat="1" applyFont="1" applyFill="1" applyBorder="1" applyAlignment="1">
      <alignment horizontal="center"/>
    </xf>
    <xf numFmtId="2" fontId="20" fillId="38" borderId="69" xfId="0" applyNumberFormat="1" applyFont="1" applyFill="1" applyBorder="1" applyAlignment="1">
      <alignment/>
    </xf>
    <xf numFmtId="171" fontId="19" fillId="38" borderId="14" xfId="0" applyNumberFormat="1" applyFont="1" applyFill="1" applyBorder="1" applyAlignment="1">
      <alignment horizontal="center"/>
    </xf>
    <xf numFmtId="171" fontId="19" fillId="38" borderId="17" xfId="0" applyNumberFormat="1" applyFont="1" applyFill="1" applyBorder="1" applyAlignment="1">
      <alignment horizontal="center"/>
    </xf>
    <xf numFmtId="2" fontId="21" fillId="38" borderId="20" xfId="0" applyNumberFormat="1" applyFont="1" applyFill="1" applyBorder="1" applyAlignment="1">
      <alignment horizontal="center"/>
    </xf>
    <xf numFmtId="2" fontId="21" fillId="38" borderId="23" xfId="0" applyNumberFormat="1" applyFont="1" applyFill="1" applyBorder="1" applyAlignment="1">
      <alignment horizontal="center"/>
    </xf>
    <xf numFmtId="2" fontId="21" fillId="38" borderId="24" xfId="0" applyNumberFormat="1" applyFont="1" applyFill="1" applyBorder="1" applyAlignment="1">
      <alignment horizontal="center"/>
    </xf>
    <xf numFmtId="171" fontId="3" fillId="38" borderId="21" xfId="0" applyNumberFormat="1" applyFont="1" applyFill="1" applyBorder="1" applyAlignment="1">
      <alignment horizontal="center"/>
    </xf>
    <xf numFmtId="171" fontId="3" fillId="38" borderId="23" xfId="0" applyNumberFormat="1" applyFont="1" applyFill="1" applyBorder="1" applyAlignment="1">
      <alignment horizontal="center"/>
    </xf>
    <xf numFmtId="0" fontId="8" fillId="38" borderId="20" xfId="0" applyFont="1" applyFill="1" applyBorder="1" applyAlignment="1">
      <alignment/>
    </xf>
    <xf numFmtId="0" fontId="8" fillId="38" borderId="69" xfId="0" applyFont="1" applyFill="1" applyBorder="1" applyAlignment="1">
      <alignment horizontal="left"/>
    </xf>
    <xf numFmtId="0" fontId="8" fillId="38" borderId="24" xfId="0" applyFont="1" applyFill="1" applyBorder="1" applyAlignment="1">
      <alignment/>
    </xf>
    <xf numFmtId="49" fontId="8" fillId="38" borderId="70" xfId="0" applyNumberFormat="1" applyFont="1" applyFill="1" applyBorder="1" applyAlignment="1">
      <alignment horizontal="left"/>
    </xf>
    <xf numFmtId="0" fontId="8" fillId="38" borderId="59" xfId="0" applyFont="1" applyFill="1" applyBorder="1" applyAlignment="1">
      <alignment/>
    </xf>
    <xf numFmtId="171" fontId="8" fillId="38" borderId="59" xfId="0" applyNumberFormat="1" applyFont="1" applyFill="1" applyBorder="1" applyAlignment="1">
      <alignment horizontal="center"/>
    </xf>
    <xf numFmtId="0" fontId="8" fillId="38" borderId="51" xfId="0" applyFont="1" applyFill="1" applyBorder="1" applyAlignment="1">
      <alignment/>
    </xf>
    <xf numFmtId="171" fontId="8" fillId="38" borderId="50" xfId="0" applyNumberFormat="1" applyFont="1" applyFill="1" applyBorder="1" applyAlignment="1">
      <alignment horizontal="center"/>
    </xf>
    <xf numFmtId="171" fontId="8" fillId="38" borderId="50" xfId="0" applyNumberFormat="1" applyFont="1" applyFill="1" applyBorder="1" applyAlignment="1">
      <alignment/>
    </xf>
    <xf numFmtId="171" fontId="8" fillId="38" borderId="51" xfId="0" applyNumberFormat="1" applyFont="1" applyFill="1" applyBorder="1" applyAlignment="1">
      <alignment horizontal="center"/>
    </xf>
    <xf numFmtId="171" fontId="11" fillId="38" borderId="12" xfId="0" applyNumberFormat="1" applyFont="1" applyFill="1" applyBorder="1" applyAlignment="1">
      <alignment horizontal="center"/>
    </xf>
    <xf numFmtId="171" fontId="11" fillId="38" borderId="19" xfId="0" applyNumberFormat="1" applyFont="1" applyFill="1" applyBorder="1" applyAlignment="1">
      <alignment horizontal="center"/>
    </xf>
    <xf numFmtId="171" fontId="19" fillId="38" borderId="67" xfId="0" applyNumberFormat="1" applyFont="1" applyFill="1" applyBorder="1" applyAlignment="1">
      <alignment horizontal="center"/>
    </xf>
    <xf numFmtId="171" fontId="11" fillId="38" borderId="47" xfId="0" applyNumberFormat="1" applyFont="1" applyFill="1" applyBorder="1" applyAlignment="1">
      <alignment horizontal="center"/>
    </xf>
    <xf numFmtId="171" fontId="8" fillId="38" borderId="74" xfId="0" applyNumberFormat="1" applyFont="1" applyFill="1" applyBorder="1" applyAlignment="1">
      <alignment/>
    </xf>
    <xf numFmtId="171" fontId="11" fillId="38" borderId="17" xfId="0" applyNumberFormat="1" applyFont="1" applyFill="1" applyBorder="1" applyAlignment="1">
      <alignment horizontal="center"/>
    </xf>
    <xf numFmtId="171" fontId="11" fillId="38" borderId="54" xfId="0" applyNumberFormat="1" applyFont="1" applyFill="1" applyBorder="1" applyAlignment="1">
      <alignment horizontal="center"/>
    </xf>
    <xf numFmtId="171" fontId="0" fillId="38" borderId="12" xfId="0" applyNumberFormat="1" applyFill="1" applyBorder="1" applyAlignment="1">
      <alignment/>
    </xf>
    <xf numFmtId="171" fontId="0" fillId="38" borderId="14" xfId="0" applyNumberFormat="1" applyFill="1" applyBorder="1" applyAlignment="1">
      <alignment/>
    </xf>
    <xf numFmtId="171" fontId="0" fillId="38" borderId="17" xfId="0" applyNumberFormat="1" applyFill="1" applyBorder="1" applyAlignment="1">
      <alignment/>
    </xf>
    <xf numFmtId="171" fontId="3" fillId="38" borderId="25" xfId="0" applyNumberFormat="1" applyFont="1" applyFill="1" applyBorder="1" applyAlignment="1">
      <alignment horizontal="center"/>
    </xf>
    <xf numFmtId="171" fontId="0" fillId="38" borderId="19" xfId="0" applyNumberFormat="1" applyFont="1" applyFill="1" applyBorder="1" applyAlignment="1">
      <alignment horizontal="center"/>
    </xf>
    <xf numFmtId="171" fontId="0" fillId="38" borderId="19" xfId="0" applyNumberFormat="1" applyFill="1" applyBorder="1" applyAlignment="1">
      <alignment/>
    </xf>
    <xf numFmtId="171" fontId="3" fillId="38" borderId="66" xfId="0" applyNumberFormat="1" applyFont="1" applyFill="1" applyBorder="1" applyAlignment="1">
      <alignment horizontal="center"/>
    </xf>
    <xf numFmtId="171" fontId="0" fillId="38" borderId="50" xfId="0" applyNumberFormat="1" applyFont="1" applyFill="1" applyBorder="1" applyAlignment="1">
      <alignment horizontal="center"/>
    </xf>
    <xf numFmtId="171" fontId="0" fillId="38" borderId="50" xfId="0" applyNumberFormat="1" applyFill="1" applyBorder="1" applyAlignment="1">
      <alignment/>
    </xf>
    <xf numFmtId="171" fontId="3" fillId="38" borderId="67" xfId="0" applyNumberFormat="1" applyFont="1" applyFill="1" applyBorder="1" applyAlignment="1">
      <alignment horizontal="center"/>
    </xf>
    <xf numFmtId="171" fontId="0" fillId="38" borderId="17" xfId="0" applyNumberFormat="1" applyFont="1" applyFill="1" applyBorder="1" applyAlignment="1">
      <alignment horizontal="center"/>
    </xf>
    <xf numFmtId="171" fontId="0" fillId="38" borderId="12" xfId="0" applyNumberFormat="1" applyFont="1" applyFill="1" applyBorder="1" applyAlignment="1">
      <alignment horizontal="center"/>
    </xf>
    <xf numFmtId="171" fontId="0" fillId="38" borderId="74" xfId="0" applyNumberFormat="1" applyFill="1" applyBorder="1" applyAlignment="1">
      <alignment/>
    </xf>
    <xf numFmtId="0" fontId="0" fillId="38" borderId="39" xfId="0" applyFont="1" applyFill="1" applyBorder="1" applyAlignment="1">
      <alignment/>
    </xf>
    <xf numFmtId="0" fontId="0" fillId="38" borderId="40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171" fontId="6" fillId="38" borderId="12" xfId="0" applyNumberFormat="1" applyFont="1" applyFill="1" applyBorder="1" applyAlignment="1">
      <alignment horizontal="center"/>
    </xf>
    <xf numFmtId="171" fontId="6" fillId="38" borderId="17" xfId="0" applyNumberFormat="1" applyFont="1" applyFill="1" applyBorder="1" applyAlignment="1">
      <alignment horizontal="center"/>
    </xf>
    <xf numFmtId="43" fontId="3" fillId="38" borderId="23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43" fontId="0" fillId="0" borderId="38" xfId="0" applyNumberFormat="1" applyFont="1" applyBorder="1" applyAlignment="1">
      <alignment/>
    </xf>
    <xf numFmtId="43" fontId="0" fillId="0" borderId="27" xfId="0" applyNumberFormat="1" applyFont="1" applyBorder="1" applyAlignment="1">
      <alignment/>
    </xf>
    <xf numFmtId="43" fontId="0" fillId="0" borderId="28" xfId="0" applyNumberFormat="1" applyFont="1" applyBorder="1" applyAlignment="1">
      <alignment/>
    </xf>
    <xf numFmtId="43" fontId="0" fillId="38" borderId="19" xfId="0" applyNumberFormat="1" applyFont="1" applyFill="1" applyBorder="1" applyAlignment="1">
      <alignment horizontal="center"/>
    </xf>
    <xf numFmtId="43" fontId="0" fillId="38" borderId="16" xfId="0" applyNumberFormat="1" applyFont="1" applyFill="1" applyBorder="1" applyAlignment="1">
      <alignment horizontal="center"/>
    </xf>
    <xf numFmtId="43" fontId="0" fillId="38" borderId="59" xfId="0" applyNumberFormat="1" applyFont="1" applyFill="1" applyBorder="1" applyAlignment="1">
      <alignment/>
    </xf>
    <xf numFmtId="43" fontId="3" fillId="37" borderId="66" xfId="0" applyNumberFormat="1" applyFont="1" applyFill="1" applyBorder="1" applyAlignment="1">
      <alignment horizontal="center"/>
    </xf>
    <xf numFmtId="43" fontId="0" fillId="38" borderId="49" xfId="0" applyNumberFormat="1" applyFont="1" applyFill="1" applyBorder="1" applyAlignment="1">
      <alignment/>
    </xf>
    <xf numFmtId="43" fontId="3" fillId="37" borderId="23" xfId="0" applyNumberFormat="1" applyFont="1" applyFill="1" applyBorder="1" applyAlignment="1">
      <alignment horizontal="center"/>
    </xf>
    <xf numFmtId="43" fontId="0" fillId="38" borderId="54" xfId="0" applyNumberFormat="1" applyFont="1" applyFill="1" applyBorder="1" applyAlignment="1">
      <alignment/>
    </xf>
    <xf numFmtId="43" fontId="3" fillId="37" borderId="25" xfId="0" applyNumberFormat="1" applyFont="1" applyFill="1" applyBorder="1" applyAlignment="1">
      <alignment horizontal="center"/>
    </xf>
    <xf numFmtId="43" fontId="0" fillId="0" borderId="21" xfId="0" applyNumberFormat="1" applyFont="1" applyBorder="1" applyAlignment="1">
      <alignment/>
    </xf>
    <xf numFmtId="43" fontId="0" fillId="38" borderId="66" xfId="0" applyNumberFormat="1" applyFont="1" applyFill="1" applyBorder="1" applyAlignment="1">
      <alignment horizontal="center"/>
    </xf>
    <xf numFmtId="43" fontId="0" fillId="0" borderId="23" xfId="0" applyNumberFormat="1" applyFont="1" applyBorder="1" applyAlignment="1">
      <alignment/>
    </xf>
    <xf numFmtId="43" fontId="0" fillId="38" borderId="49" xfId="0" applyNumberFormat="1" applyFont="1" applyFill="1" applyBorder="1" applyAlignment="1">
      <alignment horizontal="center"/>
    </xf>
    <xf numFmtId="43" fontId="0" fillId="0" borderId="25" xfId="0" applyNumberFormat="1" applyFont="1" applyBorder="1" applyAlignment="1">
      <alignment/>
    </xf>
    <xf numFmtId="43" fontId="0" fillId="38" borderId="25" xfId="0" applyNumberFormat="1" applyFont="1" applyFill="1" applyBorder="1" applyAlignment="1">
      <alignment horizontal="center"/>
    </xf>
    <xf numFmtId="43" fontId="0" fillId="38" borderId="5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0" fillId="0" borderId="25" xfId="0" applyNumberFormat="1" applyFont="1" applyBorder="1" applyAlignment="1">
      <alignment/>
    </xf>
    <xf numFmtId="43" fontId="20" fillId="0" borderId="79" xfId="0" applyNumberFormat="1" applyFont="1" applyBorder="1" applyAlignment="1">
      <alignment/>
    </xf>
    <xf numFmtId="43" fontId="20" fillId="38" borderId="59" xfId="0" applyNumberFormat="1" applyFont="1" applyFill="1" applyBorder="1" applyAlignment="1">
      <alignment/>
    </xf>
    <xf numFmtId="43" fontId="20" fillId="38" borderId="49" xfId="0" applyNumberFormat="1" applyFont="1" applyFill="1" applyBorder="1" applyAlignment="1">
      <alignment/>
    </xf>
    <xf numFmtId="2" fontId="20" fillId="0" borderId="79" xfId="0" applyNumberFormat="1" applyFont="1" applyBorder="1" applyAlignment="1">
      <alignment/>
    </xf>
    <xf numFmtId="43" fontId="20" fillId="38" borderId="54" xfId="0" applyNumberFormat="1" applyFont="1" applyFill="1" applyBorder="1" applyAlignment="1">
      <alignment/>
    </xf>
    <xf numFmtId="43" fontId="20" fillId="0" borderId="21" xfId="0" applyNumberFormat="1" applyFont="1" applyBorder="1" applyAlignment="1">
      <alignment/>
    </xf>
    <xf numFmtId="43" fontId="20" fillId="0" borderId="23" xfId="0" applyNumberFormat="1" applyFont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0" fillId="34" borderId="24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69" xfId="0" applyFont="1" applyFill="1" applyBorder="1" applyAlignment="1">
      <alignment/>
    </xf>
    <xf numFmtId="0" fontId="20" fillId="34" borderId="24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0" fillId="34" borderId="4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39" borderId="20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/>
    </xf>
    <xf numFmtId="0" fontId="13" fillId="39" borderId="81" xfId="0" applyFont="1" applyFill="1" applyBorder="1" applyAlignment="1">
      <alignment horizontal="center" vertical="center"/>
    </xf>
    <xf numFmtId="0" fontId="13" fillId="39" borderId="82" xfId="0" applyFont="1" applyFill="1" applyBorder="1" applyAlignment="1">
      <alignment horizontal="center" vertical="center"/>
    </xf>
    <xf numFmtId="0" fontId="13" fillId="39" borderId="46" xfId="0" applyFont="1" applyFill="1" applyBorder="1" applyAlignment="1">
      <alignment horizontal="center" vertical="center"/>
    </xf>
    <xf numFmtId="0" fontId="13" fillId="39" borderId="81" xfId="0" applyFont="1" applyFill="1" applyBorder="1" applyAlignment="1">
      <alignment horizontal="center"/>
    </xf>
    <xf numFmtId="0" fontId="13" fillId="39" borderId="82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3" fillId="39" borderId="83" xfId="0" applyFont="1" applyFill="1" applyBorder="1" applyAlignment="1">
      <alignment horizontal="center"/>
    </xf>
    <xf numFmtId="0" fontId="13" fillId="39" borderId="31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22" xfId="0" applyFont="1" applyFill="1" applyBorder="1" applyAlignment="1">
      <alignment horizontal="center" vertical="center"/>
    </xf>
    <xf numFmtId="171" fontId="0" fillId="38" borderId="54" xfId="0" applyNumberFormat="1" applyFill="1" applyBorder="1" applyAlignment="1">
      <alignment horizontal="center"/>
    </xf>
    <xf numFmtId="171" fontId="0" fillId="38" borderId="36" xfId="0" applyNumberFormat="1" applyFill="1" applyBorder="1" applyAlignment="1">
      <alignment horizontal="center"/>
    </xf>
    <xf numFmtId="171" fontId="0" fillId="38" borderId="37" xfId="0" applyNumberFormat="1" applyFill="1" applyBorder="1" applyAlignment="1">
      <alignment horizontal="center"/>
    </xf>
    <xf numFmtId="171" fontId="0" fillId="34" borderId="49" xfId="0" applyNumberFormat="1" applyFill="1" applyBorder="1" applyAlignment="1">
      <alignment horizontal="center"/>
    </xf>
    <xf numFmtId="171" fontId="0" fillId="34" borderId="34" xfId="0" applyNumberFormat="1" applyFill="1" applyBorder="1" applyAlignment="1">
      <alignment horizontal="center"/>
    </xf>
    <xf numFmtId="171" fontId="0" fillId="34" borderId="35" xfId="0" applyNumberFormat="1" applyFill="1" applyBorder="1" applyAlignment="1">
      <alignment horizontal="center"/>
    </xf>
    <xf numFmtId="171" fontId="0" fillId="34" borderId="54" xfId="0" applyNumberFormat="1" applyFill="1" applyBorder="1" applyAlignment="1">
      <alignment horizontal="center"/>
    </xf>
    <xf numFmtId="171" fontId="0" fillId="34" borderId="36" xfId="0" applyNumberFormat="1" applyFill="1" applyBorder="1" applyAlignment="1">
      <alignment horizontal="center"/>
    </xf>
    <xf numFmtId="171" fontId="0" fillId="34" borderId="37" xfId="0" applyNumberFormat="1" applyFill="1" applyBorder="1" applyAlignment="1">
      <alignment horizontal="center"/>
    </xf>
    <xf numFmtId="171" fontId="0" fillId="38" borderId="49" xfId="0" applyNumberFormat="1" applyFill="1" applyBorder="1" applyAlignment="1">
      <alignment horizontal="center"/>
    </xf>
    <xf numFmtId="171" fontId="0" fillId="38" borderId="34" xfId="0" applyNumberFormat="1" applyFill="1" applyBorder="1" applyAlignment="1">
      <alignment horizontal="center"/>
    </xf>
    <xf numFmtId="171" fontId="0" fillId="38" borderId="35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9" fillId="39" borderId="20" xfId="0" applyFont="1" applyFill="1" applyBorder="1" applyAlignment="1">
      <alignment horizontal="center" vertical="center"/>
    </xf>
    <xf numFmtId="0" fontId="29" fillId="39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39" borderId="20" xfId="0" applyFont="1" applyFill="1" applyBorder="1" applyAlignment="1">
      <alignment horizontal="center" vertical="center"/>
    </xf>
    <xf numFmtId="0" fontId="25" fillId="39" borderId="24" xfId="0" applyFont="1" applyFill="1" applyBorder="1" applyAlignment="1">
      <alignment horizontal="center" vertical="center"/>
    </xf>
    <xf numFmtId="0" fontId="25" fillId="39" borderId="22" xfId="0" applyFont="1" applyFill="1" applyBorder="1" applyAlignment="1">
      <alignment horizontal="center" vertical="center"/>
    </xf>
    <xf numFmtId="0" fontId="25" fillId="39" borderId="81" xfId="0" applyFont="1" applyFill="1" applyBorder="1" applyAlignment="1">
      <alignment horizontal="center"/>
    </xf>
    <xf numFmtId="0" fontId="25" fillId="39" borderId="82" xfId="0" applyFont="1" applyFill="1" applyBorder="1" applyAlignment="1">
      <alignment horizontal="center"/>
    </xf>
    <xf numFmtId="0" fontId="25" fillId="39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40" borderId="81" xfId="0" applyFont="1" applyFill="1" applyBorder="1" applyAlignment="1">
      <alignment horizontal="center"/>
    </xf>
    <xf numFmtId="0" fontId="3" fillId="40" borderId="82" xfId="0" applyFont="1" applyFill="1" applyBorder="1" applyAlignment="1">
      <alignment horizontal="center"/>
    </xf>
    <xf numFmtId="0" fontId="3" fillId="40" borderId="46" xfId="0" applyFont="1" applyFill="1" applyBorder="1" applyAlignment="1">
      <alignment horizontal="center"/>
    </xf>
    <xf numFmtId="0" fontId="3" fillId="25" borderId="81" xfId="0" applyFont="1" applyFill="1" applyBorder="1" applyAlignment="1">
      <alignment horizontal="center"/>
    </xf>
    <xf numFmtId="0" fontId="3" fillId="25" borderId="82" xfId="0" applyFont="1" applyFill="1" applyBorder="1" applyAlignment="1">
      <alignment horizontal="center"/>
    </xf>
    <xf numFmtId="0" fontId="29" fillId="36" borderId="81" xfId="0" applyFont="1" applyFill="1" applyBorder="1" applyAlignment="1">
      <alignment horizontal="center"/>
    </xf>
    <xf numFmtId="0" fontId="29" fillId="36" borderId="82" xfId="0" applyFont="1" applyFill="1" applyBorder="1" applyAlignment="1">
      <alignment horizontal="center"/>
    </xf>
    <xf numFmtId="0" fontId="29" fillId="36" borderId="46" xfId="0" applyFont="1" applyFill="1" applyBorder="1" applyAlignment="1">
      <alignment horizontal="center"/>
    </xf>
    <xf numFmtId="0" fontId="4" fillId="25" borderId="81" xfId="0" applyFont="1" applyFill="1" applyBorder="1" applyAlignment="1">
      <alignment horizontal="center"/>
    </xf>
    <xf numFmtId="0" fontId="4" fillId="25" borderId="82" xfId="0" applyFont="1" applyFill="1" applyBorder="1" applyAlignment="1">
      <alignment horizontal="center"/>
    </xf>
    <xf numFmtId="0" fontId="4" fillId="25" borderId="46" xfId="0" applyFont="1" applyFill="1" applyBorder="1" applyAlignment="1">
      <alignment horizontal="center"/>
    </xf>
    <xf numFmtId="0" fontId="25" fillId="39" borderId="39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91" fillId="38" borderId="0" xfId="0" applyFont="1" applyFill="1" applyBorder="1" applyAlignment="1">
      <alignment horizontal="center"/>
    </xf>
    <xf numFmtId="0" fontId="3" fillId="25" borderId="4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"/>
          <c:w val="0.9452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'2006-2017'!$B$33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'2006-2017'!$C$32:$N$32</c:f>
              <c:numCache/>
            </c:numRef>
          </c:cat>
          <c:val>
            <c:numRef>
              <c:f>'2006-2017'!$C$33:$N$33</c:f>
              <c:numCache/>
            </c:numRef>
          </c:val>
          <c:smooth val="0"/>
        </c:ser>
        <c:ser>
          <c:idx val="1"/>
          <c:order val="1"/>
          <c:tx>
            <c:strRef>
              <c:f>'2006-2017'!$B$34</c:f>
              <c:strCache>
                <c:ptCount val="1"/>
                <c:pt idx="0">
                  <c:v>Arábica - 7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'2006-2017'!$C$32:$N$32</c:f>
              <c:numCache/>
            </c:numRef>
          </c:cat>
          <c:val>
            <c:numRef>
              <c:f>'2006-2017'!$C$34:$N$34</c:f>
              <c:numCache/>
            </c:numRef>
          </c:val>
          <c:smooth val="0"/>
        </c:ser>
        <c:ser>
          <c:idx val="2"/>
          <c:order val="2"/>
          <c:tx>
            <c:strRef>
              <c:f>'2006-2017'!$B$35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'2006-2017'!$C$32:$N$32</c:f>
              <c:numCache/>
            </c:numRef>
          </c:cat>
          <c:val>
            <c:numRef>
              <c:f>'2006-2017'!$C$35:$N$35</c:f>
              <c:numCache/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4995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"/>
          <c:w val="0.7427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3175"/>
          <c:w val="0.970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'2015'!$B$21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'2015'!$C$20:$N$20</c:f>
              <c:strCache/>
            </c:strRef>
          </c:cat>
          <c:val>
            <c:numRef>
              <c:f>'2015'!$C$21:$N$21</c:f>
              <c:numCache/>
            </c:numRef>
          </c:val>
          <c:smooth val="0"/>
        </c:ser>
        <c:ser>
          <c:idx val="1"/>
          <c:order val="1"/>
          <c:tx>
            <c:strRef>
              <c:f>'2015'!$B$22</c:f>
              <c:strCache>
                <c:ptCount val="1"/>
                <c:pt idx="0">
                  <c:v>Arábica - 7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'2015'!$C$20:$N$20</c:f>
              <c:strCache/>
            </c:strRef>
          </c:cat>
          <c:val>
            <c:numRef>
              <c:f>'2015'!$C$22:$N$22</c:f>
              <c:numCache/>
            </c:numRef>
          </c:val>
          <c:smooth val="0"/>
        </c:ser>
        <c:ser>
          <c:idx val="2"/>
          <c:order val="2"/>
          <c:tx>
            <c:strRef>
              <c:f>'2015'!$B$23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'2015'!$C$20:$N$20</c:f>
              <c:strCache/>
            </c:strRef>
          </c:cat>
          <c:val>
            <c:numRef>
              <c:f>'2015'!$C$23:$N$23</c:f>
              <c:numCache/>
            </c:numRef>
          </c:val>
          <c:smooth val="0"/>
        </c:ser>
        <c:marker val="1"/>
        <c:axId val="2520397"/>
        <c:axId val="22683574"/>
      </c:lineChart>
      <c:cat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  <c:max val="500"/>
          <c:min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397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5"/>
          <c:y val="0"/>
          <c:w val="0.575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99875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'2015'!$B$49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'2015'!$C$48:$N$48</c:f>
              <c:strCache/>
            </c:strRef>
          </c:cat>
          <c:val>
            <c:numRef>
              <c:f>'2015'!$C$49:$N$49</c:f>
              <c:numCache/>
            </c:numRef>
          </c:val>
          <c:smooth val="0"/>
        </c:ser>
        <c:ser>
          <c:idx val="1"/>
          <c:order val="1"/>
          <c:tx>
            <c:strRef>
              <c:f>'2015'!$B$50</c:f>
              <c:strCache>
                <c:ptCount val="1"/>
                <c:pt idx="0">
                  <c:v>Arábica - 7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'2015'!$C$48:$N$48</c:f>
              <c:strCache/>
            </c:strRef>
          </c:cat>
          <c:val>
            <c:numRef>
              <c:f>'2015'!$C$50:$N$50</c:f>
              <c:numCache/>
            </c:numRef>
          </c:val>
          <c:smooth val="0"/>
        </c:ser>
        <c:ser>
          <c:idx val="2"/>
          <c:order val="2"/>
          <c:tx>
            <c:strRef>
              <c:f>'2015'!$B$51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'2015'!$C$48:$N$48</c:f>
              <c:strCache/>
            </c:strRef>
          </c:cat>
          <c:val>
            <c:numRef>
              <c:f>'2015'!$C$51:$N$51</c:f>
              <c:numCache/>
            </c:numRef>
          </c:val>
          <c:smooth val="0"/>
        </c:ser>
        <c:marker val="1"/>
        <c:axId val="2825575"/>
        <c:axId val="25430176"/>
      </c:line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57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75"/>
          <c:y val="0"/>
          <c:w val="0.448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35"/>
          <c:w val="0.9767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'2016'!$B$21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'2016'!$C$20:$N$20</c:f>
              <c:strCache/>
            </c:strRef>
          </c:cat>
          <c:val>
            <c:numRef>
              <c:f>'2016'!$C$21:$N$21</c:f>
              <c:numCache/>
            </c:numRef>
          </c:val>
          <c:smooth val="0"/>
        </c:ser>
        <c:ser>
          <c:idx val="1"/>
          <c:order val="1"/>
          <c:tx>
            <c:strRef>
              <c:f>'2016'!$B$22</c:f>
              <c:strCache>
                <c:ptCount val="1"/>
                <c:pt idx="0">
                  <c:v>Arábica - 7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'2016'!$C$20:$N$20</c:f>
              <c:strCache/>
            </c:strRef>
          </c:cat>
          <c:val>
            <c:numRef>
              <c:f>'2016'!$C$22:$N$22</c:f>
              <c:numCache/>
            </c:numRef>
          </c:val>
          <c:smooth val="0"/>
        </c:ser>
        <c:ser>
          <c:idx val="2"/>
          <c:order val="2"/>
          <c:tx>
            <c:strRef>
              <c:f>'2016'!$B$23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'2016'!$C$20:$N$20</c:f>
              <c:strCache/>
            </c:strRef>
          </c:cat>
          <c:val>
            <c:numRef>
              <c:f>'2016'!$C$23:$N$23</c:f>
              <c:numCache/>
            </c:numRef>
          </c:val>
          <c:smooth val="0"/>
        </c:ser>
        <c:marker val="1"/>
        <c:axId val="27544993"/>
        <c:axId val="46578346"/>
      </c:lineChart>
      <c:dateAx>
        <c:axId val="275449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83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578346"/>
        <c:scaling>
          <c:orientation val="minMax"/>
          <c:max val="550"/>
          <c:min val="2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993"/>
        <c:crossesAt val="1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45"/>
          <c:y val="0"/>
          <c:w val="0.409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975"/>
          <c:w val="0.96175"/>
          <c:h val="0.9405"/>
        </c:manualLayout>
      </c:layout>
      <c:lineChart>
        <c:grouping val="standard"/>
        <c:varyColors val="0"/>
        <c:ser>
          <c:idx val="0"/>
          <c:order val="0"/>
          <c:tx>
            <c:strRef>
              <c:f>'2016'!$B$49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'2016'!$C$48:$N$48</c:f>
              <c:strCache/>
            </c:strRef>
          </c:cat>
          <c:val>
            <c:numRef>
              <c:f>'2016'!$C$49:$N$49</c:f>
              <c:numCache/>
            </c:numRef>
          </c:val>
          <c:smooth val="0"/>
        </c:ser>
        <c:ser>
          <c:idx val="1"/>
          <c:order val="1"/>
          <c:tx>
            <c:strRef>
              <c:f>'2016'!$B$50</c:f>
              <c:strCache>
                <c:ptCount val="1"/>
                <c:pt idx="0">
                  <c:v>Arábica - 7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'2016'!$C$48:$N$48</c:f>
              <c:strCache/>
            </c:strRef>
          </c:cat>
          <c:val>
            <c:numRef>
              <c:f>'2016'!$C$50:$N$50</c:f>
              <c:numCache/>
            </c:numRef>
          </c:val>
          <c:smooth val="0"/>
        </c:ser>
        <c:ser>
          <c:idx val="2"/>
          <c:order val="2"/>
          <c:tx>
            <c:strRef>
              <c:f>'2016'!$B$51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'2016'!$C$48:$N$48</c:f>
              <c:strCache/>
            </c:strRef>
          </c:cat>
          <c:val>
            <c:numRef>
              <c:f>'2016'!$C$51:$N$51</c:f>
              <c:numCache/>
            </c:numRef>
          </c:val>
          <c:smooth val="0"/>
        </c:ser>
        <c:marker val="1"/>
        <c:axId val="16551931"/>
        <c:axId val="14749652"/>
      </c:lineChart>
      <c:cat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9652"/>
        <c:crosses val="autoZero"/>
        <c:auto val="0"/>
        <c:lblOffset val="100"/>
        <c:tickLblSkip val="1"/>
        <c:noMultiLvlLbl val="0"/>
      </c:catAx>
      <c:valAx>
        <c:axId val="14749652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931"/>
        <c:crossesAt val="1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5"/>
          <c:y val="0.006"/>
          <c:w val="0.405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75"/>
          <c:w val="0.94575"/>
          <c:h val="0.96625"/>
        </c:manualLayout>
      </c:layout>
      <c:lineChart>
        <c:grouping val="standard"/>
        <c:varyColors val="0"/>
        <c:ser>
          <c:idx val="0"/>
          <c:order val="0"/>
          <c:tx>
            <c:strRef>
              <c:f>'2017'!$B$21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'2017'!$C$20:$N$20</c:f>
              <c:strCache/>
            </c:strRef>
          </c:cat>
          <c:val>
            <c:numRef>
              <c:f>'2017'!$C$21:$N$21</c:f>
              <c:numCache/>
            </c:numRef>
          </c:val>
          <c:smooth val="0"/>
        </c:ser>
        <c:ser>
          <c:idx val="1"/>
          <c:order val="1"/>
          <c:tx>
            <c:strRef>
              <c:f>'2017'!$B$22</c:f>
              <c:strCache>
                <c:ptCount val="1"/>
                <c:pt idx="0">
                  <c:v>Arábica - 7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'2017'!$C$20:$N$20</c:f>
              <c:strCache/>
            </c:strRef>
          </c:cat>
          <c:val>
            <c:numRef>
              <c:f>'2017'!$C$22:$N$22</c:f>
              <c:numCache/>
            </c:numRef>
          </c:val>
          <c:smooth val="0"/>
        </c:ser>
        <c:ser>
          <c:idx val="2"/>
          <c:order val="2"/>
          <c:tx>
            <c:strRef>
              <c:f>'2017'!$B$23</c:f>
              <c:strCache>
                <c:ptCount val="1"/>
                <c:pt idx="0">
                  <c:v>Conilon  - 7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'2017'!$C$20:$N$20</c:f>
              <c:strCache/>
            </c:strRef>
          </c:cat>
          <c:val>
            <c:numRef>
              <c:f>'2017'!$C$23:$N$23</c:f>
              <c:numCache/>
            </c:numRef>
          </c:val>
          <c:smooth val="0"/>
        </c:ser>
        <c:marker val="1"/>
        <c:axId val="65638005"/>
        <c:axId val="53871134"/>
      </c:lineChart>
      <c:cat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1134"/>
        <c:crosses val="autoZero"/>
        <c:auto val="1"/>
        <c:lblOffset val="100"/>
        <c:tickLblSkip val="1"/>
        <c:noMultiLvlLbl val="0"/>
      </c:catAx>
      <c:valAx>
        <c:axId val="53871134"/>
        <c:scaling>
          <c:orientation val="minMax"/>
          <c:max val="520"/>
          <c:min val="3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3800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375"/>
          <c:y val="0"/>
          <c:w val="0.433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77"/>
          <c:w val="0.64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'2017'!$B$47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'2017'!$C$46:$N$46</c:f>
              <c:strCache/>
            </c:strRef>
          </c:cat>
          <c:val>
            <c:numRef>
              <c:f>'2017'!$C$47:$N$47</c:f>
              <c:numCache/>
            </c:numRef>
          </c:val>
          <c:smooth val="0"/>
        </c:ser>
        <c:ser>
          <c:idx val="1"/>
          <c:order val="1"/>
          <c:tx>
            <c:strRef>
              <c:f>'2017'!$B$48</c:f>
              <c:strCache>
                <c:ptCount val="1"/>
                <c:pt idx="0">
                  <c:v>Arábica - 7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'2017'!$C$46:$N$46</c:f>
              <c:strCache/>
            </c:strRef>
          </c:cat>
          <c:val>
            <c:numRef>
              <c:f>'2017'!$C$48:$N$48</c:f>
              <c:numCache/>
            </c:numRef>
          </c:val>
          <c:smooth val="0"/>
        </c:ser>
        <c:ser>
          <c:idx val="2"/>
          <c:order val="2"/>
          <c:tx>
            <c:strRef>
              <c:f>'2017'!$B$49</c:f>
              <c:strCache>
                <c:ptCount val="1"/>
                <c:pt idx="0">
                  <c:v>Conilon  - 7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'2017'!$C$46:$N$46</c:f>
              <c:strCache/>
            </c:strRef>
          </c:cat>
          <c:val>
            <c:numRef>
              <c:f>'2017'!$C$49:$N$49</c:f>
              <c:numCache/>
            </c:numRef>
          </c:val>
          <c:smooth val="0"/>
        </c:ser>
        <c:marker val="1"/>
        <c:axId val="15078159"/>
        <c:axId val="1485704"/>
      </c:line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704"/>
        <c:crosses val="autoZero"/>
        <c:auto val="1"/>
        <c:lblOffset val="100"/>
        <c:tickLblSkip val="1"/>
        <c:noMultiLvlLbl val="0"/>
      </c:catAx>
      <c:valAx>
        <c:axId val="1485704"/>
        <c:scaling>
          <c:orientation val="minMax"/>
          <c:max val="160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15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"/>
          <c:y val="0.00325"/>
          <c:w val="0.584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3325"/>
          <c:w val="0.978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'2018'!$B$7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'2018'!$C$7:$N$7</c:f>
              <c:numCache/>
            </c:numRef>
          </c:val>
          <c:smooth val="0"/>
        </c:ser>
        <c:ser>
          <c:idx val="1"/>
          <c:order val="1"/>
          <c:tx>
            <c:strRef>
              <c:f>'2018'!$B$8</c:f>
              <c:strCache>
                <c:ptCount val="1"/>
                <c:pt idx="0">
                  <c:v>Arábica - 7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'2018'!$C$8:$N$8</c:f>
              <c:numCache/>
            </c:numRef>
          </c:val>
          <c:smooth val="0"/>
        </c:ser>
        <c:ser>
          <c:idx val="2"/>
          <c:order val="2"/>
          <c:tx>
            <c:strRef>
              <c:f>'2018'!$B$9</c:f>
              <c:strCache>
                <c:ptCount val="1"/>
                <c:pt idx="0">
                  <c:v>Conilon  - 7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'2018'!$C$9:$N$9</c:f>
              <c:numCache/>
            </c:numRef>
          </c:val>
          <c:smooth val="0"/>
        </c:ser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3170"/>
        <c:crosses val="autoZero"/>
        <c:auto val="1"/>
        <c:lblOffset val="100"/>
        <c:tickLblSkip val="1"/>
        <c:noMultiLvlLbl val="0"/>
      </c:catAx>
      <c:valAx>
        <c:axId val="53233170"/>
        <c:scaling>
          <c:orientation val="minMax"/>
          <c:max val="500"/>
          <c:min val="2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125"/>
          <c:y val="0.029"/>
          <c:w val="0.384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71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'2018'!$B$48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'2018'!$C$47:$N$47</c:f>
              <c:strCache/>
            </c:strRef>
          </c:cat>
          <c:val>
            <c:numRef>
              <c:f>'2018'!$C$48:$N$48</c:f>
              <c:numCache/>
            </c:numRef>
          </c:val>
          <c:smooth val="0"/>
        </c:ser>
        <c:ser>
          <c:idx val="1"/>
          <c:order val="1"/>
          <c:tx>
            <c:strRef>
              <c:f>'2018'!$B$49</c:f>
              <c:strCache>
                <c:ptCount val="1"/>
                <c:pt idx="0">
                  <c:v>Arábica - 7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'2018'!$C$47:$N$47</c:f>
              <c:strCache/>
            </c:strRef>
          </c:cat>
          <c:val>
            <c:numRef>
              <c:f>'2018'!$C$49:$N$49</c:f>
              <c:numCache/>
            </c:numRef>
          </c:val>
          <c:smooth val="0"/>
        </c:ser>
        <c:ser>
          <c:idx val="2"/>
          <c:order val="2"/>
          <c:tx>
            <c:strRef>
              <c:f>'2018'!$B$50</c:f>
              <c:strCache>
                <c:ptCount val="1"/>
                <c:pt idx="0">
                  <c:v>Conilon  - 7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'2018'!$C$47:$N$47</c:f>
              <c:strCache/>
            </c:strRef>
          </c:cat>
          <c:val>
            <c:numRef>
              <c:f>'2018'!$C$50:$N$50</c:f>
              <c:numCache/>
            </c:numRef>
          </c:val>
          <c:smooth val="0"/>
        </c:ser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9484"/>
        <c:crosses val="autoZero"/>
        <c:auto val="1"/>
        <c:lblOffset val="100"/>
        <c:tickLblSkip val="1"/>
        <c:noMultiLvlLbl val="0"/>
      </c:catAx>
      <c:valAx>
        <c:axId val="16919484"/>
        <c:scaling>
          <c:orientation val="minMax"/>
          <c:max val="160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648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5"/>
          <c:y val="0.0035"/>
          <c:w val="0.398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2"/>
          <c:w val="0.9737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'2019'!$B$45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'2019'!$C$44:$N$44</c:f>
              <c:strCache/>
            </c:strRef>
          </c:cat>
          <c:val>
            <c:numRef>
              <c:f>'2019'!$C$45:$N$45</c:f>
              <c:numCache/>
            </c:numRef>
          </c:val>
          <c:smooth val="0"/>
        </c:ser>
        <c:ser>
          <c:idx val="1"/>
          <c:order val="1"/>
          <c:tx>
            <c:strRef>
              <c:f>'2019'!$B$46</c:f>
              <c:strCache>
                <c:ptCount val="1"/>
                <c:pt idx="0">
                  <c:v>Arábica - 7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'2019'!$C$44:$N$44</c:f>
              <c:strCache/>
            </c:strRef>
          </c:cat>
          <c:val>
            <c:numRef>
              <c:f>'2019'!$C$46:$N$46</c:f>
              <c:numCache/>
            </c:numRef>
          </c:val>
          <c:smooth val="0"/>
        </c:ser>
        <c:ser>
          <c:idx val="2"/>
          <c:order val="2"/>
          <c:tx>
            <c:strRef>
              <c:f>'2019'!$B$47</c:f>
              <c:strCache>
                <c:ptCount val="1"/>
                <c:pt idx="0">
                  <c:v>Conilon  - 7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'2019'!$C$44:$N$44</c:f>
              <c:strCache/>
            </c:strRef>
          </c:cat>
          <c:val>
            <c:numRef>
              <c:f>'2019'!$C$47:$N$47</c:f>
              <c:numCache/>
            </c:numRef>
          </c:val>
          <c:smooth val="0"/>
        </c:ser>
        <c:marker val="1"/>
        <c:axId val="18057629"/>
        <c:axId val="28300934"/>
      </c:line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934"/>
        <c:crosses val="autoZero"/>
        <c:auto val="1"/>
        <c:lblOffset val="100"/>
        <c:tickLblSkip val="1"/>
        <c:noMultiLvlLbl val="0"/>
      </c:catAx>
      <c:valAx>
        <c:axId val="28300934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762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75"/>
          <c:y val="0.00725"/>
          <c:w val="0.43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755"/>
          <c:w val="0.9632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'2019'!$B$23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'2019'!$C$22:$N$22</c:f>
              <c:strCache/>
            </c:strRef>
          </c:cat>
          <c:val>
            <c:numRef>
              <c:f>'2019'!$C$23:$N$23</c:f>
              <c:numCache/>
            </c:numRef>
          </c:val>
          <c:smooth val="0"/>
        </c:ser>
        <c:ser>
          <c:idx val="1"/>
          <c:order val="1"/>
          <c:tx>
            <c:strRef>
              <c:f>'2019'!$B$24</c:f>
              <c:strCache>
                <c:ptCount val="1"/>
                <c:pt idx="0">
                  <c:v>Arábica - 7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'2019'!$C$22:$N$22</c:f>
              <c:strCache/>
            </c:strRef>
          </c:cat>
          <c:val>
            <c:numRef>
              <c:f>'2019'!$C$24:$N$24</c:f>
              <c:numCache/>
            </c:numRef>
          </c:val>
          <c:smooth val="0"/>
        </c:ser>
        <c:ser>
          <c:idx val="2"/>
          <c:order val="2"/>
          <c:tx>
            <c:strRef>
              <c:f>'2019'!$B$25</c:f>
              <c:strCache>
                <c:ptCount val="1"/>
                <c:pt idx="0">
                  <c:v>Conilon  - 7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'2019'!$C$22:$N$22</c:f>
              <c:strCache/>
            </c:strRef>
          </c:cat>
          <c:val>
            <c:numRef>
              <c:f>'2019'!$C$25:$N$25</c:f>
              <c:numCache/>
            </c:numRef>
          </c:val>
          <c:smooth val="0"/>
        </c:ser>
        <c:marker val="1"/>
        <c:axId val="53381815"/>
        <c:axId val="10674288"/>
      </c:lineChart>
      <c:cat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4288"/>
        <c:crosses val="autoZero"/>
        <c:auto val="1"/>
        <c:lblOffset val="100"/>
        <c:tickLblSkip val="1"/>
        <c:noMultiLvlLbl val="0"/>
      </c:catAx>
      <c:valAx>
        <c:axId val="10674288"/>
        <c:scaling>
          <c:orientation val="minMax"/>
          <c:max val="550.5"/>
          <c:min val="2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181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425"/>
          <c:y val="0"/>
          <c:w val="0.40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125"/>
          <c:w val="0.967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Gráficos!$A$5:$H$5</c:f>
              <c:strCache/>
            </c:strRef>
          </c:cat>
          <c:val>
            <c:numRef>
              <c:f>Gráficos!$A$6:$H$6</c:f>
              <c:numCache/>
            </c:numRef>
          </c:val>
        </c:ser>
        <c:axId val="39512317"/>
        <c:axId val="20066534"/>
      </c:bar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231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5"/>
          <c:y val="0"/>
          <c:w val="0.974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"/>
          <c:h val="0.9405"/>
        </c:manualLayout>
      </c:layout>
      <c:lineChart>
        <c:grouping val="standard"/>
        <c:varyColors val="0"/>
        <c:ser>
          <c:idx val="0"/>
          <c:order val="0"/>
          <c:tx>
            <c:strRef>
              <c:f>'2020'!$B$25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'2020'!$C$24:$N$24</c:f>
              <c:strCache/>
            </c:strRef>
          </c:cat>
          <c:val>
            <c:numRef>
              <c:f>'2020'!$C$25:$N$25</c:f>
              <c:numCache/>
            </c:numRef>
          </c:val>
          <c:smooth val="0"/>
        </c:ser>
        <c:ser>
          <c:idx val="1"/>
          <c:order val="1"/>
          <c:tx>
            <c:strRef>
              <c:f>'2020'!$B$26</c:f>
              <c:strCache>
                <c:ptCount val="1"/>
                <c:pt idx="0">
                  <c:v>Arábica - 7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'2020'!$C$24:$N$24</c:f>
              <c:strCache/>
            </c:strRef>
          </c:cat>
          <c:val>
            <c:numRef>
              <c:f>'2020'!$C$26:$N$26</c:f>
              <c:numCache/>
            </c:numRef>
          </c:val>
          <c:smooth val="0"/>
        </c:ser>
        <c:ser>
          <c:idx val="2"/>
          <c:order val="2"/>
          <c:tx>
            <c:strRef>
              <c:f>'2020'!$B$27</c:f>
              <c:strCache>
                <c:ptCount val="1"/>
                <c:pt idx="0">
                  <c:v>Conilon  - 7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'2020'!$C$24:$N$24</c:f>
              <c:strCache/>
            </c:strRef>
          </c:cat>
          <c:val>
            <c:numRef>
              <c:f>'2020'!$C$27:$N$27</c:f>
              <c:numCache/>
            </c:numRef>
          </c:val>
          <c:smooth val="0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  <c:max val="60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729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95"/>
          <c:y val="0.011"/>
          <c:w val="0.491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"/>
          <c:w val="0.965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'2021'!$B$24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'2021'!$C$23:$N$23</c:f>
              <c:strCache/>
            </c:strRef>
          </c:cat>
          <c:val>
            <c:numRef>
              <c:f>'2021'!$C$24:$N$24</c:f>
              <c:numCache/>
            </c:numRef>
          </c:val>
          <c:smooth val="0"/>
        </c:ser>
        <c:ser>
          <c:idx val="1"/>
          <c:order val="1"/>
          <c:tx>
            <c:strRef>
              <c:f>'2021'!$B$25</c:f>
              <c:strCache>
                <c:ptCount val="1"/>
                <c:pt idx="0">
                  <c:v>Arábica - 7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'2021'!$C$23:$N$23</c:f>
              <c:strCache/>
            </c:strRef>
          </c:cat>
          <c:val>
            <c:numRef>
              <c:f>'2021'!$C$25:$N$25</c:f>
              <c:numCache/>
            </c:numRef>
          </c:val>
          <c:smooth val="0"/>
        </c:ser>
        <c:ser>
          <c:idx val="2"/>
          <c:order val="2"/>
          <c:tx>
            <c:strRef>
              <c:f>'2021'!$B$26</c:f>
              <c:strCache>
                <c:ptCount val="1"/>
                <c:pt idx="0">
                  <c:v>Conilon  - 7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'2021'!$C$23:$N$23</c:f>
              <c:strCache/>
            </c:strRef>
          </c:cat>
          <c:val>
            <c:numRef>
              <c:f>'2021'!$C$26:$N$26</c:f>
              <c:numCache/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  <c:max val="720"/>
          <c:min val="3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683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75"/>
          <c:y val="0"/>
          <c:w val="0.35475"/>
          <c:h val="0.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'Ano 2008'!#REF!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'Ano 2008'!#REF!</c:f>
              <c:numCache>
                <c:ptCount val="1"/>
                <c:pt idx="0">
                  <c:v>1</c:v>
                </c:pt>
              </c:numCache>
            </c:numRef>
          </c:val>
        </c:ser>
        <c:axId val="46381079"/>
        <c:axId val="14776528"/>
      </c:bar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5"/>
          <c:w val="0.95425"/>
          <c:h val="0.9205"/>
        </c:manualLayout>
      </c:layout>
      <c:lineChart>
        <c:grouping val="standard"/>
        <c:varyColors val="0"/>
        <c:ser>
          <c:idx val="0"/>
          <c:order val="0"/>
          <c:tx>
            <c:strRef>
              <c:f>'Ano 2008'!$B$11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'Ano 2008'!$C$9:$O$10</c:f>
              <c:multiLvlStrCache/>
            </c:multiLvlStrRef>
          </c:cat>
          <c:val>
            <c:numRef>
              <c:f>'Ano 2008'!$C$11:$O$11</c:f>
              <c:numCache/>
            </c:numRef>
          </c:val>
          <c:smooth val="0"/>
        </c:ser>
        <c:ser>
          <c:idx val="1"/>
          <c:order val="1"/>
          <c:tx>
            <c:strRef>
              <c:f>'Ano 2008'!$B$12</c:f>
              <c:strCache>
                <c:ptCount val="1"/>
                <c:pt idx="0">
                  <c:v>Arábica - 7 (RZ)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'Ano 2008'!$C$9:$O$10</c:f>
              <c:multiLvlStrCache/>
            </c:multiLvlStrRef>
          </c:cat>
          <c:val>
            <c:numRef>
              <c:f>'Ano 2008'!$C$12:$O$12</c:f>
              <c:numCache/>
            </c:numRef>
          </c:val>
          <c:smooth val="0"/>
        </c:ser>
        <c:ser>
          <c:idx val="2"/>
          <c:order val="2"/>
          <c:tx>
            <c:strRef>
              <c:f>'Ano 2008'!$B$13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'Ano 2008'!$C$9:$O$10</c:f>
              <c:multiLvlStrCache/>
            </c:multiLvlStrRef>
          </c:cat>
          <c:val>
            <c:numRef>
              <c:f>'Ano 2008'!$C$13:$O$13</c:f>
              <c:numCache/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8090"/>
        <c:crosses val="autoZero"/>
        <c:auto val="1"/>
        <c:lblOffset val="100"/>
        <c:tickLblSkip val="1"/>
        <c:noMultiLvlLbl val="0"/>
      </c:catAx>
      <c:valAx>
        <c:axId val="56048090"/>
        <c:scaling>
          <c:orientation val="minMax"/>
          <c:max val="35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889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8817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7125"/>
          <c:w val="0.967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'Ano 2008'!$B$52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'Ano 2008'!$C$50:$O$51</c:f>
              <c:multiLvlStrCache/>
            </c:multiLvlStrRef>
          </c:cat>
          <c:val>
            <c:numRef>
              <c:f>'Ano 2008'!$C$52:$O$52</c:f>
              <c:numCache/>
            </c:numRef>
          </c:val>
          <c:smooth val="0"/>
        </c:ser>
        <c:ser>
          <c:idx val="1"/>
          <c:order val="1"/>
          <c:tx>
            <c:strRef>
              <c:f>'Ano 2008'!$B$53</c:f>
              <c:strCache>
                <c:ptCount val="1"/>
                <c:pt idx="0">
                  <c:v>Arábica - 7 (RZ)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'Ano 2008'!$C$50:$O$51</c:f>
              <c:multiLvlStrCache/>
            </c:multiLvlStrRef>
          </c:cat>
          <c:val>
            <c:numRef>
              <c:f>'Ano 2008'!$C$53:$O$53</c:f>
              <c:numCache/>
            </c:numRef>
          </c:val>
          <c:smooth val="0"/>
        </c:ser>
        <c:ser>
          <c:idx val="2"/>
          <c:order val="2"/>
          <c:tx>
            <c:strRef>
              <c:f>'Ano 2008'!$B$54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'Ano 2008'!$C$50:$O$51</c:f>
              <c:multiLvlStrCache/>
            </c:multiLvlStrRef>
          </c:cat>
          <c:val>
            <c:numRef>
              <c:f>'Ano 2008'!$C$54:$O$54</c:f>
              <c:numCache/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1412"/>
        <c:crosses val="autoZero"/>
        <c:auto val="1"/>
        <c:lblOffset val="100"/>
        <c:tickLblSkip val="1"/>
        <c:noMultiLvlLbl val="0"/>
      </c:catAx>
      <c:valAx>
        <c:axId val="43601412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0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"/>
          <c:w val="0.6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325"/>
          <c:w val="0.946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'2011'!$D$41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'2011'!$E$40:$P$40</c:f>
              <c:strCache/>
            </c:strRef>
          </c:cat>
          <c:val>
            <c:numRef>
              <c:f>'2011'!$E$41:$P$41</c:f>
              <c:numCache/>
            </c:numRef>
          </c:val>
          <c:smooth val="0"/>
        </c:ser>
        <c:ser>
          <c:idx val="1"/>
          <c:order val="1"/>
          <c:tx>
            <c:strRef>
              <c:f>'2011'!$D$42</c:f>
              <c:strCache>
                <c:ptCount val="1"/>
                <c:pt idx="0">
                  <c:v>Arábica - 7 (RZ)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'2011'!$E$40:$P$40</c:f>
              <c:strCache/>
            </c:strRef>
          </c:cat>
          <c:val>
            <c:numRef>
              <c:f>'2011'!$E$42:$P$42</c:f>
              <c:numCache/>
            </c:numRef>
          </c:val>
          <c:smooth val="0"/>
        </c:ser>
        <c:ser>
          <c:idx val="2"/>
          <c:order val="2"/>
          <c:tx>
            <c:strRef>
              <c:f>'2011'!$D$43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'2011'!$E$40:$P$40</c:f>
              <c:strCache/>
            </c:strRef>
          </c:cat>
          <c:val>
            <c:numRef>
              <c:f>'2011'!$E$43:$P$43</c:f>
              <c:numCache/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  <c:min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"/>
          <c:y val="0"/>
          <c:w val="0.813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945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'2012'!$B$37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'2012'!$C$36:$N$36</c:f>
              <c:strCache/>
            </c:strRef>
          </c:cat>
          <c:val>
            <c:numRef>
              <c:f>'2012'!$C$37:$N$37</c:f>
              <c:numCache/>
            </c:numRef>
          </c:val>
          <c:smooth val="0"/>
        </c:ser>
        <c:ser>
          <c:idx val="1"/>
          <c:order val="1"/>
          <c:tx>
            <c:strRef>
              <c:f>'2012'!$B$38</c:f>
              <c:strCache>
                <c:ptCount val="1"/>
                <c:pt idx="0">
                  <c:v>Arábica - 7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'2012'!$C$36:$N$36</c:f>
              <c:strCache/>
            </c:strRef>
          </c:cat>
          <c:val>
            <c:numRef>
              <c:f>'2012'!$C$38:$N$38</c:f>
              <c:numCache/>
            </c:numRef>
          </c:val>
          <c:smooth val="0"/>
        </c:ser>
        <c:ser>
          <c:idx val="2"/>
          <c:order val="2"/>
          <c:tx>
            <c:strRef>
              <c:f>'2012'!$B$39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'2012'!$C$36:$N$36</c:f>
              <c:strCache/>
            </c:strRef>
          </c:cat>
          <c:val>
            <c:numRef>
              <c:f>'2012'!$C$39:$N$39</c:f>
              <c:numCache/>
            </c:numRef>
          </c:val>
          <c:smooth val="0"/>
        </c:ser>
        <c:marker val="1"/>
        <c:axId val="42936767"/>
        <c:axId val="50886584"/>
      </c:line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  <c:max val="420"/>
          <c:min val="2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676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0155"/>
          <c:w val="0.690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44"/>
          <c:w val="0.961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'2013'!$B$41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'2013'!$C$40:$N$40</c:f>
              <c:strCache/>
            </c:strRef>
          </c:cat>
          <c:val>
            <c:numRef>
              <c:f>'2013'!$C$41:$N$41</c:f>
              <c:numCache/>
            </c:numRef>
          </c:val>
          <c:smooth val="0"/>
        </c:ser>
        <c:ser>
          <c:idx val="1"/>
          <c:order val="1"/>
          <c:tx>
            <c:strRef>
              <c:f>'2013'!$B$42</c:f>
              <c:strCache>
                <c:ptCount val="1"/>
                <c:pt idx="0">
                  <c:v>Arábica - 7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'2013'!$C$40:$N$40</c:f>
              <c:strCache/>
            </c:strRef>
          </c:cat>
          <c:val>
            <c:numRef>
              <c:f>'2013'!$C$42:$N$42</c:f>
              <c:numCache/>
            </c:numRef>
          </c:val>
          <c:smooth val="0"/>
        </c:ser>
        <c:ser>
          <c:idx val="2"/>
          <c:order val="2"/>
          <c:tx>
            <c:strRef>
              <c:f>'2013'!$B$43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'2013'!$C$40:$N$40</c:f>
              <c:strCache/>
            </c:strRef>
          </c:cat>
          <c:val>
            <c:numRef>
              <c:f>'2013'!$C$43:$N$43</c:f>
              <c:numCache/>
            </c:numRef>
          </c:val>
          <c:smooth val="0"/>
        </c:ser>
        <c:marker val="1"/>
        <c:axId val="55326073"/>
        <c:axId val="28172610"/>
      </c:line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2610"/>
        <c:crosses val="autoZero"/>
        <c:auto val="1"/>
        <c:lblOffset val="100"/>
        <c:tickLblSkip val="1"/>
        <c:noMultiLvlLbl val="0"/>
      </c:catAx>
      <c:valAx>
        <c:axId val="28172610"/>
        <c:scaling>
          <c:orientation val="minMax"/>
          <c:max val="340"/>
          <c:min val="1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6073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"/>
          <c:w val="0.673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225"/>
          <c:w val="0.960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'2014'!$B$41</c:f>
              <c:strCache>
                <c:ptCount val="1"/>
                <c:pt idx="0">
                  <c:v>Arábica - Dura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'2014'!$C$40:$N$40</c:f>
              <c:strCache/>
            </c:strRef>
          </c:cat>
          <c:val>
            <c:numRef>
              <c:f>'2014'!$C$41:$N$41</c:f>
              <c:numCache/>
            </c:numRef>
          </c:val>
          <c:smooth val="0"/>
        </c:ser>
        <c:ser>
          <c:idx val="1"/>
          <c:order val="1"/>
          <c:tx>
            <c:strRef>
              <c:f>'2014'!$B$42</c:f>
              <c:strCache>
                <c:ptCount val="1"/>
                <c:pt idx="0">
                  <c:v>Arábica - 7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'2014'!$C$40:$N$40</c:f>
              <c:strCache/>
            </c:strRef>
          </c:cat>
          <c:val>
            <c:numRef>
              <c:f>'2014'!$C$42:$N$42</c:f>
              <c:numCache/>
            </c:numRef>
          </c:val>
          <c:smooth val="0"/>
        </c:ser>
        <c:ser>
          <c:idx val="2"/>
          <c:order val="2"/>
          <c:tx>
            <c:strRef>
              <c:f>'2014'!$B$43</c:f>
              <c:strCache>
                <c:ptCount val="1"/>
                <c:pt idx="0">
                  <c:v>Conilon  - 7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'2014'!$C$40:$N$40</c:f>
              <c:strCache/>
            </c:strRef>
          </c:cat>
          <c:val>
            <c:numRef>
              <c:f>'2014'!$C$43:$N$43</c:f>
              <c:numCache/>
            </c:numRef>
          </c:val>
          <c:smooth val="0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  <c:max val="480"/>
          <c:min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8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"/>
          <c:y val="0"/>
          <c:w val="0.417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0</xdr:row>
      <xdr:rowOff>95250</xdr:rowOff>
    </xdr:from>
    <xdr:to>
      <xdr:col>14</xdr:col>
      <xdr:colOff>542925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9525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733425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76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38</xdr:row>
      <xdr:rowOff>9525</xdr:rowOff>
    </xdr:from>
    <xdr:to>
      <xdr:col>1</xdr:col>
      <xdr:colOff>457200</xdr:colOff>
      <xdr:row>42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41985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123825</xdr:rowOff>
    </xdr:from>
    <xdr:to>
      <xdr:col>1</xdr:col>
      <xdr:colOff>800100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41</xdr:row>
      <xdr:rowOff>66675</xdr:rowOff>
    </xdr:from>
    <xdr:to>
      <xdr:col>1</xdr:col>
      <xdr:colOff>581025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9627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</xdr:row>
      <xdr:rowOff>152400</xdr:rowOff>
    </xdr:from>
    <xdr:to>
      <xdr:col>15</xdr:col>
      <xdr:colOff>0</xdr:colOff>
      <xdr:row>25</xdr:row>
      <xdr:rowOff>76200</xdr:rowOff>
    </xdr:to>
    <xdr:graphicFrame>
      <xdr:nvGraphicFramePr>
        <xdr:cNvPr id="3" name="Chart 3"/>
        <xdr:cNvGraphicFramePr/>
      </xdr:nvGraphicFramePr>
      <xdr:xfrm>
        <a:off x="9867900" y="1733550"/>
        <a:ext cx="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9</xdr:row>
      <xdr:rowOff>38100</xdr:rowOff>
    </xdr:from>
    <xdr:to>
      <xdr:col>15</xdr:col>
      <xdr:colOff>0</xdr:colOff>
      <xdr:row>10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67900" y="161925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Cinilon -      Arábica -</a:t>
          </a:r>
        </a:p>
      </xdr:txBody>
    </xdr:sp>
    <xdr:clientData/>
  </xdr:twoCellAnchor>
  <xdr:twoCellAnchor>
    <xdr:from>
      <xdr:col>15</xdr:col>
      <xdr:colOff>0</xdr:colOff>
      <xdr:row>9</xdr:row>
      <xdr:rowOff>85725</xdr:rowOff>
    </xdr:from>
    <xdr:to>
      <xdr:col>15</xdr:col>
      <xdr:colOff>0</xdr:colOff>
      <xdr:row>9</xdr:row>
      <xdr:rowOff>180975</xdr:rowOff>
    </xdr:to>
    <xdr:sp>
      <xdr:nvSpPr>
        <xdr:cNvPr id="5" name="Rectangle 7"/>
        <xdr:cNvSpPr>
          <a:spLocks/>
        </xdr:cNvSpPr>
      </xdr:nvSpPr>
      <xdr:spPr>
        <a:xfrm>
          <a:off x="9867900" y="1666875"/>
          <a:ext cx="0" cy="952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76200</xdr:rowOff>
    </xdr:from>
    <xdr:to>
      <xdr:col>15</xdr:col>
      <xdr:colOff>0</xdr:colOff>
      <xdr:row>9</xdr:row>
      <xdr:rowOff>180975</xdr:rowOff>
    </xdr:to>
    <xdr:sp>
      <xdr:nvSpPr>
        <xdr:cNvPr id="6" name="Rectangle 8"/>
        <xdr:cNvSpPr>
          <a:spLocks/>
        </xdr:cNvSpPr>
      </xdr:nvSpPr>
      <xdr:spPr>
        <a:xfrm>
          <a:off x="9867900" y="1657350"/>
          <a:ext cx="0" cy="104775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29</xdr:row>
      <xdr:rowOff>142875</xdr:rowOff>
    </xdr:from>
    <xdr:to>
      <xdr:col>8</xdr:col>
      <xdr:colOff>523875</xdr:colOff>
      <xdr:row>44</xdr:row>
      <xdr:rowOff>66675</xdr:rowOff>
    </xdr:to>
    <xdr:graphicFrame>
      <xdr:nvGraphicFramePr>
        <xdr:cNvPr id="7" name="Chart 9"/>
        <xdr:cNvGraphicFramePr/>
      </xdr:nvGraphicFramePr>
      <xdr:xfrm>
        <a:off x="1428750" y="5095875"/>
        <a:ext cx="46767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895350</xdr:colOff>
      <xdr:row>70</xdr:row>
      <xdr:rowOff>28575</xdr:rowOff>
    </xdr:from>
    <xdr:to>
      <xdr:col>9</xdr:col>
      <xdr:colOff>257175</xdr:colOff>
      <xdr:row>88</xdr:row>
      <xdr:rowOff>0</xdr:rowOff>
    </xdr:to>
    <xdr:graphicFrame>
      <xdr:nvGraphicFramePr>
        <xdr:cNvPr id="8" name="Chart 11"/>
        <xdr:cNvGraphicFramePr/>
      </xdr:nvGraphicFramePr>
      <xdr:xfrm>
        <a:off x="1771650" y="11887200"/>
        <a:ext cx="46767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123825</xdr:rowOff>
    </xdr:from>
    <xdr:to>
      <xdr:col>1</xdr:col>
      <xdr:colOff>800100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41</xdr:row>
      <xdr:rowOff>66675</xdr:rowOff>
    </xdr:from>
    <xdr:to>
      <xdr:col>1</xdr:col>
      <xdr:colOff>809625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9627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123825</xdr:rowOff>
    </xdr:from>
    <xdr:to>
      <xdr:col>1</xdr:col>
      <xdr:colOff>800100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41</xdr:row>
      <xdr:rowOff>66675</xdr:rowOff>
    </xdr:from>
    <xdr:to>
      <xdr:col>1</xdr:col>
      <xdr:colOff>561975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9342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28575</xdr:rowOff>
    </xdr:from>
    <xdr:to>
      <xdr:col>1</xdr:col>
      <xdr:colOff>828675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85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19</xdr:row>
      <xdr:rowOff>38100</xdr:rowOff>
    </xdr:from>
    <xdr:to>
      <xdr:col>10</xdr:col>
      <xdr:colOff>523875</xdr:colOff>
      <xdr:row>33</xdr:row>
      <xdr:rowOff>66675</xdr:rowOff>
    </xdr:to>
    <xdr:graphicFrame>
      <xdr:nvGraphicFramePr>
        <xdr:cNvPr id="2" name="Chart 3"/>
        <xdr:cNvGraphicFramePr/>
      </xdr:nvGraphicFramePr>
      <xdr:xfrm>
        <a:off x="2371725" y="3400425"/>
        <a:ext cx="46672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647700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19</xdr:row>
      <xdr:rowOff>19050</xdr:rowOff>
    </xdr:from>
    <xdr:to>
      <xdr:col>11</xdr:col>
      <xdr:colOff>19050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933450" y="3381375"/>
        <a:ext cx="56578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0</xdr:rowOff>
    </xdr:from>
    <xdr:to>
      <xdr:col>1</xdr:col>
      <xdr:colOff>600075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19</xdr:row>
      <xdr:rowOff>76200</xdr:rowOff>
    </xdr:from>
    <xdr:to>
      <xdr:col>12</xdr:col>
      <xdr:colOff>152400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1752600" y="3514725"/>
        <a:ext cx="6238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1</xdr:col>
      <xdr:colOff>647700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152400</xdr:rowOff>
    </xdr:from>
    <xdr:to>
      <xdr:col>14</xdr:col>
      <xdr:colOff>495300</xdr:colOff>
      <xdr:row>38</xdr:row>
      <xdr:rowOff>133350</xdr:rowOff>
    </xdr:to>
    <xdr:graphicFrame>
      <xdr:nvGraphicFramePr>
        <xdr:cNvPr id="2" name="Chart 3"/>
        <xdr:cNvGraphicFramePr/>
      </xdr:nvGraphicFramePr>
      <xdr:xfrm>
        <a:off x="0" y="3343275"/>
        <a:ext cx="91249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0</xdr:rowOff>
    </xdr:from>
    <xdr:to>
      <xdr:col>1</xdr:col>
      <xdr:colOff>628650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</xdr:row>
      <xdr:rowOff>142875</xdr:rowOff>
    </xdr:from>
    <xdr:to>
      <xdr:col>14</xdr:col>
      <xdr:colOff>504825</xdr:colOff>
      <xdr:row>37</xdr:row>
      <xdr:rowOff>123825</xdr:rowOff>
    </xdr:to>
    <xdr:graphicFrame>
      <xdr:nvGraphicFramePr>
        <xdr:cNvPr id="2" name="Chart 3"/>
        <xdr:cNvGraphicFramePr/>
      </xdr:nvGraphicFramePr>
      <xdr:xfrm>
        <a:off x="209550" y="3267075"/>
        <a:ext cx="88392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45</xdr:row>
      <xdr:rowOff>9525</xdr:rowOff>
    </xdr:from>
    <xdr:to>
      <xdr:col>14</xdr:col>
      <xdr:colOff>419100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466725" y="7629525"/>
        <a:ext cx="84963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495300</xdr:colOff>
      <xdr:row>38</xdr:row>
      <xdr:rowOff>104775</xdr:rowOff>
    </xdr:from>
    <xdr:to>
      <xdr:col>1</xdr:col>
      <xdr:colOff>447675</xdr:colOff>
      <xdr:row>42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4960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1</xdr:col>
      <xdr:colOff>647700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39</xdr:row>
      <xdr:rowOff>9525</xdr:rowOff>
    </xdr:from>
    <xdr:to>
      <xdr:col>1</xdr:col>
      <xdr:colOff>514350</xdr:colOff>
      <xdr:row>42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5627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18</xdr:row>
      <xdr:rowOff>133350</xdr:rowOff>
    </xdr:from>
    <xdr:to>
      <xdr:col>14</xdr:col>
      <xdr:colOff>552450</xdr:colOff>
      <xdr:row>36</xdr:row>
      <xdr:rowOff>104775</xdr:rowOff>
    </xdr:to>
    <xdr:graphicFrame>
      <xdr:nvGraphicFramePr>
        <xdr:cNvPr id="3" name="Chart 5"/>
        <xdr:cNvGraphicFramePr/>
      </xdr:nvGraphicFramePr>
      <xdr:xfrm>
        <a:off x="247650" y="3257550"/>
        <a:ext cx="82486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44</xdr:row>
      <xdr:rowOff>180975</xdr:rowOff>
    </xdr:from>
    <xdr:to>
      <xdr:col>14</xdr:col>
      <xdr:colOff>438150</xdr:colOff>
      <xdr:row>64</xdr:row>
      <xdr:rowOff>133350</xdr:rowOff>
    </xdr:to>
    <xdr:graphicFrame>
      <xdr:nvGraphicFramePr>
        <xdr:cNvPr id="4" name="Chart 6"/>
        <xdr:cNvGraphicFramePr/>
      </xdr:nvGraphicFramePr>
      <xdr:xfrm>
        <a:off x="266700" y="7610475"/>
        <a:ext cx="82296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76200</xdr:rowOff>
    </xdr:from>
    <xdr:to>
      <xdr:col>14</xdr:col>
      <xdr:colOff>609600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7620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37</xdr:row>
      <xdr:rowOff>9525</xdr:rowOff>
    </xdr:from>
    <xdr:to>
      <xdr:col>1</xdr:col>
      <xdr:colOff>409575</xdr:colOff>
      <xdr:row>40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21030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123825</xdr:rowOff>
    </xdr:from>
    <xdr:to>
      <xdr:col>14</xdr:col>
      <xdr:colOff>304800</xdr:colOff>
      <xdr:row>34</xdr:row>
      <xdr:rowOff>133350</xdr:rowOff>
    </xdr:to>
    <xdr:graphicFrame>
      <xdr:nvGraphicFramePr>
        <xdr:cNvPr id="3" name="Gráfico 6"/>
        <xdr:cNvGraphicFramePr/>
      </xdr:nvGraphicFramePr>
      <xdr:xfrm>
        <a:off x="190500" y="3248025"/>
        <a:ext cx="8362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43</xdr:row>
      <xdr:rowOff>123825</xdr:rowOff>
    </xdr:from>
    <xdr:to>
      <xdr:col>14</xdr:col>
      <xdr:colOff>219075</xdr:colOff>
      <xdr:row>62</xdr:row>
      <xdr:rowOff>85725</xdr:rowOff>
    </xdr:to>
    <xdr:graphicFrame>
      <xdr:nvGraphicFramePr>
        <xdr:cNvPr id="4" name="Gráfico 8"/>
        <xdr:cNvGraphicFramePr/>
      </xdr:nvGraphicFramePr>
      <xdr:xfrm>
        <a:off x="38100" y="7391400"/>
        <a:ext cx="842962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1</xdr:col>
      <xdr:colOff>571500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38</xdr:row>
      <xdr:rowOff>9525</xdr:rowOff>
    </xdr:from>
    <xdr:to>
      <xdr:col>1</xdr:col>
      <xdr:colOff>409575</xdr:colOff>
      <xdr:row>41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4103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20</xdr:row>
      <xdr:rowOff>104775</xdr:rowOff>
    </xdr:from>
    <xdr:to>
      <xdr:col>14</xdr:col>
      <xdr:colOff>552450</xdr:colOff>
      <xdr:row>35</xdr:row>
      <xdr:rowOff>66675</xdr:rowOff>
    </xdr:to>
    <xdr:graphicFrame>
      <xdr:nvGraphicFramePr>
        <xdr:cNvPr id="3" name="Gráfico 5"/>
        <xdr:cNvGraphicFramePr/>
      </xdr:nvGraphicFramePr>
      <xdr:xfrm>
        <a:off x="114300" y="3590925"/>
        <a:ext cx="87153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44</xdr:row>
      <xdr:rowOff>85725</xdr:rowOff>
    </xdr:from>
    <xdr:to>
      <xdr:col>14</xdr:col>
      <xdr:colOff>57150</xdr:colOff>
      <xdr:row>61</xdr:row>
      <xdr:rowOff>47625</xdr:rowOff>
    </xdr:to>
    <xdr:graphicFrame>
      <xdr:nvGraphicFramePr>
        <xdr:cNvPr id="4" name="Gráfico 6"/>
        <xdr:cNvGraphicFramePr/>
      </xdr:nvGraphicFramePr>
      <xdr:xfrm>
        <a:off x="142875" y="7553325"/>
        <a:ext cx="8191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37</xdr:row>
      <xdr:rowOff>9525</xdr:rowOff>
    </xdr:from>
    <xdr:to>
      <xdr:col>1</xdr:col>
      <xdr:colOff>409575</xdr:colOff>
      <xdr:row>39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2674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42</xdr:row>
      <xdr:rowOff>85725</xdr:rowOff>
    </xdr:from>
    <xdr:to>
      <xdr:col>14</xdr:col>
      <xdr:colOff>0</xdr:colOff>
      <xdr:row>59</xdr:row>
      <xdr:rowOff>0</xdr:rowOff>
    </xdr:to>
    <xdr:graphicFrame>
      <xdr:nvGraphicFramePr>
        <xdr:cNvPr id="3" name="Gráfico 5"/>
        <xdr:cNvGraphicFramePr/>
      </xdr:nvGraphicFramePr>
      <xdr:xfrm>
        <a:off x="504825" y="7219950"/>
        <a:ext cx="7572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18</xdr:row>
      <xdr:rowOff>104775</xdr:rowOff>
    </xdr:from>
    <xdr:to>
      <xdr:col>14</xdr:col>
      <xdr:colOff>19050</xdr:colOff>
      <xdr:row>34</xdr:row>
      <xdr:rowOff>142875</xdr:rowOff>
    </xdr:to>
    <xdr:graphicFrame>
      <xdr:nvGraphicFramePr>
        <xdr:cNvPr id="4" name="Gráfico 6"/>
        <xdr:cNvGraphicFramePr/>
      </xdr:nvGraphicFramePr>
      <xdr:xfrm>
        <a:off x="295275" y="3228975"/>
        <a:ext cx="78009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66675</xdr:rowOff>
    </xdr:from>
    <xdr:to>
      <xdr:col>1</xdr:col>
      <xdr:colOff>542925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20</xdr:row>
      <xdr:rowOff>76200</xdr:rowOff>
    </xdr:from>
    <xdr:to>
      <xdr:col>14</xdr:col>
      <xdr:colOff>352425</xdr:colOff>
      <xdr:row>36</xdr:row>
      <xdr:rowOff>133350</xdr:rowOff>
    </xdr:to>
    <xdr:graphicFrame>
      <xdr:nvGraphicFramePr>
        <xdr:cNvPr id="2" name="Gráfico 3"/>
        <xdr:cNvGraphicFramePr/>
      </xdr:nvGraphicFramePr>
      <xdr:xfrm>
        <a:off x="219075" y="3562350"/>
        <a:ext cx="61912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542925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21</xdr:row>
      <xdr:rowOff>9525</xdr:rowOff>
    </xdr:from>
    <xdr:to>
      <xdr:col>14</xdr:col>
      <xdr:colOff>123825</xdr:colOff>
      <xdr:row>34</xdr:row>
      <xdr:rowOff>133350</xdr:rowOff>
    </xdr:to>
    <xdr:graphicFrame>
      <xdr:nvGraphicFramePr>
        <xdr:cNvPr id="2" name="Gráfico 4"/>
        <xdr:cNvGraphicFramePr/>
      </xdr:nvGraphicFramePr>
      <xdr:xfrm>
        <a:off x="485775" y="3695700"/>
        <a:ext cx="81153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104775</xdr:rowOff>
    </xdr:from>
    <xdr:to>
      <xdr:col>14</xdr:col>
      <xdr:colOff>638175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047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37</xdr:row>
      <xdr:rowOff>85725</xdr:rowOff>
    </xdr:from>
    <xdr:to>
      <xdr:col>14</xdr:col>
      <xdr:colOff>590550</xdr:colOff>
      <xdr:row>40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632460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514350</xdr:colOff>
      <xdr:row>1</xdr:row>
      <xdr:rowOff>0</xdr:rowOff>
    </xdr:from>
    <xdr:to>
      <xdr:col>14</xdr:col>
      <xdr:colOff>561975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6192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37</xdr:row>
      <xdr:rowOff>104775</xdr:rowOff>
    </xdr:from>
    <xdr:to>
      <xdr:col>14</xdr:col>
      <xdr:colOff>533400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34365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523875</xdr:colOff>
      <xdr:row>1</xdr:row>
      <xdr:rowOff>0</xdr:rowOff>
    </xdr:from>
    <xdr:to>
      <xdr:col>14</xdr:col>
      <xdr:colOff>561975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6192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466725</xdr:colOff>
      <xdr:row>34</xdr:row>
      <xdr:rowOff>76200</xdr:rowOff>
    </xdr:from>
    <xdr:to>
      <xdr:col>14</xdr:col>
      <xdr:colOff>504825</xdr:colOff>
      <xdr:row>37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83882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0</xdr:rowOff>
    </xdr:from>
    <xdr:to>
      <xdr:col>14</xdr:col>
      <xdr:colOff>561975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6192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466725</xdr:colOff>
      <xdr:row>34</xdr:row>
      <xdr:rowOff>76200</xdr:rowOff>
    </xdr:from>
    <xdr:to>
      <xdr:col>14</xdr:col>
      <xdr:colOff>523875</xdr:colOff>
      <xdr:row>37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583882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733425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76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38</xdr:row>
      <xdr:rowOff>9525</xdr:rowOff>
    </xdr:from>
    <xdr:to>
      <xdr:col>1</xdr:col>
      <xdr:colOff>476250</xdr:colOff>
      <xdr:row>42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41985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1</xdr:col>
      <xdr:colOff>647700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0</xdr:rowOff>
    </xdr:from>
    <xdr:to>
      <xdr:col>11</xdr:col>
      <xdr:colOff>266700</xdr:colOff>
      <xdr:row>29</xdr:row>
      <xdr:rowOff>142875</xdr:rowOff>
    </xdr:to>
    <xdr:graphicFrame>
      <xdr:nvGraphicFramePr>
        <xdr:cNvPr id="2" name="Chart 3"/>
        <xdr:cNvGraphicFramePr/>
      </xdr:nvGraphicFramePr>
      <xdr:xfrm>
        <a:off x="685800" y="19240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</xdr:row>
      <xdr:rowOff>142875</xdr:rowOff>
    </xdr:from>
    <xdr:to>
      <xdr:col>10</xdr:col>
      <xdr:colOff>542925</xdr:colOff>
      <xdr:row>35</xdr:row>
      <xdr:rowOff>9525</xdr:rowOff>
    </xdr:to>
    <xdr:graphicFrame>
      <xdr:nvGraphicFramePr>
        <xdr:cNvPr id="1" name="Chart 4"/>
        <xdr:cNvGraphicFramePr/>
      </xdr:nvGraphicFramePr>
      <xdr:xfrm>
        <a:off x="476250" y="1476375"/>
        <a:ext cx="7410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DOCUMENTOS%20CETCAF\COTA&#199;&#195;O%20DO%20CAF&#201;%20-%202016%20-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DOCUMENTOS%20CETCAF\COTA&#199;&#195;O%20DO%20CAF&#201;%20-%20201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Cot. Diária"/>
      <sheetName val="Plan2"/>
      <sheetName val="Plan - Dólar"/>
    </sheetNames>
    <sheetDataSet>
      <sheetData sheetId="2">
        <row r="28">
          <cell r="F28">
            <v>115.20855747355364</v>
          </cell>
        </row>
        <row r="29">
          <cell r="F29">
            <v>87.06933412277449</v>
          </cell>
        </row>
        <row r="30">
          <cell r="F30">
            <v>91.81937106479603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Cot. Diária"/>
      <sheetName val="Plan2"/>
      <sheetName val="Plan - Dólar"/>
      <sheetName val="Plan1"/>
      <sheetName val="Relatório de Compatibilidade"/>
    </sheetNames>
    <sheetDataSet>
      <sheetData sheetId="1">
        <row r="30">
          <cell r="F30">
            <v>397.1805555555555</v>
          </cell>
        </row>
        <row r="31">
          <cell r="F31">
            <v>300.7546296296296</v>
          </cell>
        </row>
        <row r="32">
          <cell r="F32">
            <v>281.03703703703707</v>
          </cell>
        </row>
      </sheetData>
      <sheetData sheetId="2">
        <row r="28">
          <cell r="F28">
            <v>106.58333431070882</v>
          </cell>
        </row>
        <row r="29">
          <cell r="F29">
            <v>80.62928577571522</v>
          </cell>
        </row>
        <row r="30">
          <cell r="F30">
            <v>75.28252126298172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8515625" style="0" bestFit="1" customWidth="1"/>
    <col min="3" max="13" width="7.7109375" style="0" customWidth="1"/>
    <col min="14" max="14" width="7.7109375" style="177" customWidth="1"/>
    <col min="15" max="15" width="9.7109375" style="0" customWidth="1"/>
  </cols>
  <sheetData>
    <row r="1" ht="12.75"/>
    <row r="2" spans="1:15" ht="15.75">
      <c r="A2" s="708" t="s">
        <v>46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5.75">
      <c r="A3" s="708" t="s">
        <v>40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09" t="s">
        <v>5</v>
      </c>
      <c r="C5" s="711" t="s">
        <v>41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3"/>
    </row>
    <row r="6" spans="1:15" ht="15" thickBot="1">
      <c r="A6" s="710"/>
      <c r="B6" s="710"/>
      <c r="C6" s="37" t="s">
        <v>29</v>
      </c>
      <c r="D6" s="38" t="s">
        <v>30</v>
      </c>
      <c r="E6" s="38" t="s">
        <v>31</v>
      </c>
      <c r="F6" s="38" t="s">
        <v>32</v>
      </c>
      <c r="G6" s="38" t="s">
        <v>33</v>
      </c>
      <c r="H6" s="38" t="s">
        <v>34</v>
      </c>
      <c r="I6" s="38" t="s">
        <v>23</v>
      </c>
      <c r="J6" s="38" t="s">
        <v>24</v>
      </c>
      <c r="K6" s="38" t="s">
        <v>25</v>
      </c>
      <c r="L6" s="38" t="s">
        <v>26</v>
      </c>
      <c r="M6" s="39" t="s">
        <v>27</v>
      </c>
      <c r="N6" s="178" t="s">
        <v>28</v>
      </c>
      <c r="O6" s="40" t="s">
        <v>39</v>
      </c>
    </row>
    <row r="7" spans="1:15" ht="12.75">
      <c r="A7" s="24"/>
      <c r="B7" s="25" t="s">
        <v>2</v>
      </c>
      <c r="C7" s="3">
        <v>142.24</v>
      </c>
      <c r="D7" s="4">
        <v>129.81</v>
      </c>
      <c r="E7" s="4">
        <v>128.47</v>
      </c>
      <c r="F7" s="5">
        <v>132.48</v>
      </c>
      <c r="G7" s="5">
        <v>128.66</v>
      </c>
      <c r="H7" s="6">
        <v>117.86</v>
      </c>
      <c r="I7" s="7">
        <v>115.92</v>
      </c>
      <c r="J7" s="7">
        <v>114.69</v>
      </c>
      <c r="K7" s="7">
        <v>111.65</v>
      </c>
      <c r="L7" s="8">
        <v>104.02</v>
      </c>
      <c r="M7" s="7">
        <v>114.16</v>
      </c>
      <c r="N7" s="179">
        <f aca="true" t="shared" si="0" ref="N7:N28">AVERAGE(K7:M7)</f>
        <v>109.94333333333334</v>
      </c>
      <c r="O7" s="34">
        <f aca="true" t="shared" si="1" ref="O7:O28">AVERAGE(C7:N7)</f>
        <v>120.82527777777779</v>
      </c>
    </row>
    <row r="8" spans="1:15" ht="12.75">
      <c r="A8" s="26" t="s">
        <v>0</v>
      </c>
      <c r="B8" s="27" t="s">
        <v>3</v>
      </c>
      <c r="C8" s="9">
        <v>129.64</v>
      </c>
      <c r="D8" s="10">
        <v>121.73</v>
      </c>
      <c r="E8" s="10">
        <v>121.32</v>
      </c>
      <c r="F8" s="11">
        <v>118.67</v>
      </c>
      <c r="G8" s="11">
        <v>112.04</v>
      </c>
      <c r="H8" s="12">
        <v>98.18</v>
      </c>
      <c r="I8" s="11">
        <v>101.24</v>
      </c>
      <c r="J8" s="11">
        <v>99.85</v>
      </c>
      <c r="K8" s="11">
        <v>95.81</v>
      </c>
      <c r="L8" s="13">
        <v>88.32</v>
      </c>
      <c r="M8" s="11">
        <v>102.56</v>
      </c>
      <c r="N8" s="180">
        <f t="shared" si="0"/>
        <v>95.56333333333333</v>
      </c>
      <c r="O8" s="35">
        <f t="shared" si="1"/>
        <v>107.07694444444444</v>
      </c>
    </row>
    <row r="9" spans="1:15" ht="12.75">
      <c r="A9" s="26" t="s">
        <v>1</v>
      </c>
      <c r="B9" s="27" t="s">
        <v>6</v>
      </c>
      <c r="C9" s="10">
        <v>90.35</v>
      </c>
      <c r="D9" s="9">
        <v>91.75</v>
      </c>
      <c r="E9" s="10">
        <v>87.96</v>
      </c>
      <c r="F9" s="11">
        <v>87.62</v>
      </c>
      <c r="G9" s="11">
        <v>84.52</v>
      </c>
      <c r="H9" s="12">
        <v>71.42</v>
      </c>
      <c r="I9" s="11">
        <v>81.1</v>
      </c>
      <c r="J9" s="11">
        <v>77.76</v>
      </c>
      <c r="K9" s="11">
        <v>69.35</v>
      </c>
      <c r="L9" s="13">
        <v>55.59</v>
      </c>
      <c r="M9" s="11">
        <v>59.46</v>
      </c>
      <c r="N9" s="180">
        <f t="shared" si="0"/>
        <v>61.46666666666667</v>
      </c>
      <c r="O9" s="35">
        <f t="shared" si="1"/>
        <v>76.5288888888889</v>
      </c>
    </row>
    <row r="10" spans="1:15" ht="13.5" thickBot="1">
      <c r="A10" s="28"/>
      <c r="B10" s="29" t="s">
        <v>7</v>
      </c>
      <c r="C10" s="14">
        <v>88.67</v>
      </c>
      <c r="D10" s="15">
        <v>90.57</v>
      </c>
      <c r="E10" s="14">
        <v>86.27</v>
      </c>
      <c r="F10" s="16">
        <v>86.29</v>
      </c>
      <c r="G10" s="16">
        <v>82.85</v>
      </c>
      <c r="H10" s="17">
        <v>70.01</v>
      </c>
      <c r="I10" s="18">
        <v>79.29</v>
      </c>
      <c r="J10" s="18">
        <v>75.76</v>
      </c>
      <c r="K10" s="18">
        <v>67.48</v>
      </c>
      <c r="L10" s="19">
        <v>53.79</v>
      </c>
      <c r="M10" s="18">
        <v>57.56</v>
      </c>
      <c r="N10" s="181">
        <f t="shared" si="0"/>
        <v>59.61000000000001</v>
      </c>
      <c r="O10" s="36">
        <f t="shared" si="1"/>
        <v>74.84583333333333</v>
      </c>
    </row>
    <row r="11" spans="1:15" ht="12.75">
      <c r="A11" s="24" t="s">
        <v>38</v>
      </c>
      <c r="B11" s="30">
        <v>7</v>
      </c>
      <c r="C11" s="4">
        <v>94.92</v>
      </c>
      <c r="D11" s="3">
        <v>95.69</v>
      </c>
      <c r="E11" s="4">
        <v>91.25</v>
      </c>
      <c r="F11" s="7">
        <v>91.9</v>
      </c>
      <c r="G11" s="5">
        <v>89.71</v>
      </c>
      <c r="H11" s="20">
        <v>76.17</v>
      </c>
      <c r="I11" s="7">
        <v>85.32</v>
      </c>
      <c r="J11" s="7">
        <v>81.65</v>
      </c>
      <c r="K11" s="7">
        <v>73.02</v>
      </c>
      <c r="L11" s="8">
        <v>59.37</v>
      </c>
      <c r="M11" s="7">
        <v>63.29</v>
      </c>
      <c r="N11" s="179">
        <f t="shared" si="0"/>
        <v>65.22666666666666</v>
      </c>
      <c r="O11" s="34">
        <f t="shared" si="1"/>
        <v>80.62638888888888</v>
      </c>
    </row>
    <row r="12" spans="1:15" ht="12.75">
      <c r="A12" s="26" t="s">
        <v>8</v>
      </c>
      <c r="B12" s="31" t="s">
        <v>9</v>
      </c>
      <c r="C12" s="10">
        <v>93.23</v>
      </c>
      <c r="D12" s="9">
        <v>94.32</v>
      </c>
      <c r="E12" s="10">
        <v>90.95</v>
      </c>
      <c r="F12" s="11">
        <v>90.81</v>
      </c>
      <c r="G12" s="11">
        <v>88.5</v>
      </c>
      <c r="H12" s="12">
        <v>74.82</v>
      </c>
      <c r="I12" s="11">
        <v>83.68</v>
      </c>
      <c r="J12" s="11">
        <v>80.48</v>
      </c>
      <c r="K12" s="11">
        <v>71.92</v>
      </c>
      <c r="L12" s="13">
        <v>58.16</v>
      </c>
      <c r="M12" s="11">
        <v>62.02</v>
      </c>
      <c r="N12" s="180">
        <f t="shared" si="0"/>
        <v>64.03333333333333</v>
      </c>
      <c r="O12" s="35">
        <f t="shared" si="1"/>
        <v>79.41027777777776</v>
      </c>
    </row>
    <row r="13" spans="1:15" ht="13.5" thickBot="1">
      <c r="A13" s="28"/>
      <c r="B13" s="32">
        <v>8</v>
      </c>
      <c r="C13" s="14">
        <v>92.19</v>
      </c>
      <c r="D13" s="15">
        <v>92.83</v>
      </c>
      <c r="E13" s="14">
        <v>89.33</v>
      </c>
      <c r="F13" s="18">
        <v>89.33</v>
      </c>
      <c r="G13" s="16">
        <v>87.22</v>
      </c>
      <c r="H13" s="21">
        <v>73.17</v>
      </c>
      <c r="I13" s="18">
        <v>82.36</v>
      </c>
      <c r="J13" s="18">
        <v>79.3</v>
      </c>
      <c r="K13" s="18">
        <v>70.56</v>
      </c>
      <c r="L13" s="19">
        <v>56.71</v>
      </c>
      <c r="M13" s="18">
        <v>60.59</v>
      </c>
      <c r="N13" s="181">
        <f t="shared" si="0"/>
        <v>62.620000000000005</v>
      </c>
      <c r="O13" s="36">
        <f t="shared" si="1"/>
        <v>78.0175</v>
      </c>
    </row>
    <row r="14" spans="1:15" ht="12.75">
      <c r="A14" s="24"/>
      <c r="B14" s="25" t="s">
        <v>10</v>
      </c>
      <c r="C14" s="3">
        <v>146.13</v>
      </c>
      <c r="D14" s="4">
        <v>132.85</v>
      </c>
      <c r="E14" s="4">
        <v>130.02</v>
      </c>
      <c r="F14" s="7">
        <v>132.19</v>
      </c>
      <c r="G14" s="5">
        <v>130.11</v>
      </c>
      <c r="H14" s="6">
        <v>120.63</v>
      </c>
      <c r="I14" s="7">
        <v>115.4</v>
      </c>
      <c r="J14" s="7">
        <v>116.87</v>
      </c>
      <c r="K14" s="7">
        <v>114.24</v>
      </c>
      <c r="L14" s="8">
        <v>104.18</v>
      </c>
      <c r="M14" s="7">
        <v>115.8</v>
      </c>
      <c r="N14" s="179">
        <f t="shared" si="0"/>
        <v>111.40666666666668</v>
      </c>
      <c r="O14" s="34">
        <f t="shared" si="1"/>
        <v>122.48555555555556</v>
      </c>
    </row>
    <row r="15" spans="1:15" ht="12.75">
      <c r="A15" s="26" t="s">
        <v>15</v>
      </c>
      <c r="B15" s="27" t="s">
        <v>11</v>
      </c>
      <c r="C15" s="9">
        <v>136.43</v>
      </c>
      <c r="D15" s="10">
        <v>126.38</v>
      </c>
      <c r="E15" s="22">
        <v>125.22</v>
      </c>
      <c r="F15" s="11">
        <v>124.38</v>
      </c>
      <c r="G15" s="11">
        <v>121.19</v>
      </c>
      <c r="H15" s="12">
        <v>111.29</v>
      </c>
      <c r="I15" s="23">
        <v>107</v>
      </c>
      <c r="J15" s="23">
        <v>107.98</v>
      </c>
      <c r="K15" s="11">
        <v>104.66</v>
      </c>
      <c r="L15" s="13">
        <v>94.48</v>
      </c>
      <c r="M15" s="11">
        <v>106.1</v>
      </c>
      <c r="N15" s="180">
        <f t="shared" si="0"/>
        <v>101.74666666666667</v>
      </c>
      <c r="O15" s="35">
        <f t="shared" si="1"/>
        <v>113.90472222222222</v>
      </c>
    </row>
    <row r="16" spans="1:15" ht="12.75">
      <c r="A16" s="26" t="s">
        <v>17</v>
      </c>
      <c r="B16" s="27" t="s">
        <v>12</v>
      </c>
      <c r="C16" s="9">
        <v>130.38</v>
      </c>
      <c r="D16" s="10">
        <v>122.03</v>
      </c>
      <c r="E16" s="10">
        <v>121.37</v>
      </c>
      <c r="F16" s="11">
        <v>120.19</v>
      </c>
      <c r="G16" s="11">
        <v>117.29</v>
      </c>
      <c r="H16" s="12">
        <v>107.03</v>
      </c>
      <c r="I16" s="11">
        <v>100.7</v>
      </c>
      <c r="J16" s="11">
        <v>101.45</v>
      </c>
      <c r="K16" s="11">
        <v>99.19</v>
      </c>
      <c r="L16" s="13">
        <v>88.95</v>
      </c>
      <c r="M16" s="11">
        <v>99.88</v>
      </c>
      <c r="N16" s="180">
        <f t="shared" si="0"/>
        <v>96.00666666666666</v>
      </c>
      <c r="O16" s="35">
        <f t="shared" si="1"/>
        <v>108.70555555555556</v>
      </c>
    </row>
    <row r="17" spans="1:15" ht="12.75">
      <c r="A17" s="26"/>
      <c r="B17" s="27" t="s">
        <v>13</v>
      </c>
      <c r="C17" s="9">
        <v>131.9</v>
      </c>
      <c r="D17" s="10">
        <v>122.99</v>
      </c>
      <c r="E17" s="10">
        <v>121.03</v>
      </c>
      <c r="F17" s="11">
        <v>120.71</v>
      </c>
      <c r="G17" s="11">
        <v>118.38</v>
      </c>
      <c r="H17" s="12">
        <v>109.22</v>
      </c>
      <c r="I17" s="11">
        <v>103.28</v>
      </c>
      <c r="J17" s="11">
        <v>105.73</v>
      </c>
      <c r="K17" s="11">
        <v>101.74</v>
      </c>
      <c r="L17" s="13">
        <v>91.39</v>
      </c>
      <c r="M17" s="11">
        <v>100.39</v>
      </c>
      <c r="N17" s="180">
        <f t="shared" si="0"/>
        <v>97.83999999999999</v>
      </c>
      <c r="O17" s="35">
        <f t="shared" si="1"/>
        <v>110.38333333333334</v>
      </c>
    </row>
    <row r="18" spans="1:15" ht="13.5" thickBot="1">
      <c r="A18" s="28"/>
      <c r="B18" s="29" t="s">
        <v>14</v>
      </c>
      <c r="C18" s="15">
        <v>122.72</v>
      </c>
      <c r="D18" s="14">
        <v>116.54</v>
      </c>
      <c r="E18" s="14">
        <v>115.53</v>
      </c>
      <c r="F18" s="18">
        <v>115.14</v>
      </c>
      <c r="G18" s="16">
        <v>112.16</v>
      </c>
      <c r="H18" s="17">
        <v>99.49</v>
      </c>
      <c r="I18" s="18">
        <v>92.26</v>
      </c>
      <c r="J18" s="18">
        <v>94.89</v>
      </c>
      <c r="K18" s="18">
        <v>91.15</v>
      </c>
      <c r="L18" s="19">
        <v>81.93</v>
      </c>
      <c r="M18" s="18">
        <v>91.2</v>
      </c>
      <c r="N18" s="181">
        <f t="shared" si="0"/>
        <v>88.09333333333335</v>
      </c>
      <c r="O18" s="36">
        <f t="shared" si="1"/>
        <v>101.75861111111111</v>
      </c>
    </row>
    <row r="19" spans="1:15" ht="12.75">
      <c r="A19" s="24" t="s">
        <v>16</v>
      </c>
      <c r="B19" s="25" t="s">
        <v>20</v>
      </c>
      <c r="C19" s="3">
        <v>148.23</v>
      </c>
      <c r="D19" s="4">
        <v>136.13</v>
      </c>
      <c r="E19" s="4">
        <v>136.4</v>
      </c>
      <c r="F19" s="7">
        <v>141.67</v>
      </c>
      <c r="G19" s="7">
        <v>139.6</v>
      </c>
      <c r="H19" s="20">
        <v>126</v>
      </c>
      <c r="I19" s="7">
        <v>124.14</v>
      </c>
      <c r="J19" s="7">
        <v>124.5</v>
      </c>
      <c r="K19" s="7">
        <v>122.96</v>
      </c>
      <c r="L19" s="8">
        <v>114.8</v>
      </c>
      <c r="M19" s="7">
        <v>127.84</v>
      </c>
      <c r="N19" s="179">
        <f t="shared" si="0"/>
        <v>121.86666666666667</v>
      </c>
      <c r="O19" s="34">
        <f t="shared" si="1"/>
        <v>130.34472222222223</v>
      </c>
    </row>
    <row r="20" spans="1:15" ht="13.5" thickBot="1">
      <c r="A20" s="28" t="s">
        <v>17</v>
      </c>
      <c r="B20" s="29" t="s">
        <v>10</v>
      </c>
      <c r="C20" s="15">
        <v>147.48</v>
      </c>
      <c r="D20" s="14">
        <v>136.51</v>
      </c>
      <c r="E20" s="14">
        <v>135.98</v>
      </c>
      <c r="F20" s="18">
        <v>142.29</v>
      </c>
      <c r="G20" s="16">
        <v>140.76</v>
      </c>
      <c r="H20" s="21">
        <v>125.92</v>
      </c>
      <c r="I20" s="18">
        <v>124.34</v>
      </c>
      <c r="J20" s="18">
        <v>124.95</v>
      </c>
      <c r="K20" s="18">
        <v>123.85</v>
      </c>
      <c r="L20" s="19">
        <v>114.44</v>
      </c>
      <c r="M20" s="18">
        <v>127.13</v>
      </c>
      <c r="N20" s="181">
        <f t="shared" si="0"/>
        <v>121.80666666666666</v>
      </c>
      <c r="O20" s="36">
        <f t="shared" si="1"/>
        <v>130.45472222222222</v>
      </c>
    </row>
    <row r="21" spans="1:15" ht="12.75">
      <c r="A21" s="24" t="s">
        <v>37</v>
      </c>
      <c r="B21" s="25" t="s">
        <v>20</v>
      </c>
      <c r="C21" s="3">
        <v>150.12</v>
      </c>
      <c r="D21" s="4">
        <v>138.53</v>
      </c>
      <c r="E21" s="4">
        <v>137.75</v>
      </c>
      <c r="F21" s="7">
        <v>144.38</v>
      </c>
      <c r="G21" s="7">
        <v>142.45</v>
      </c>
      <c r="H21" s="20">
        <v>128.01</v>
      </c>
      <c r="I21" s="7">
        <v>125.61</v>
      </c>
      <c r="J21" s="7">
        <v>126.37</v>
      </c>
      <c r="K21" s="7">
        <v>125.74</v>
      </c>
      <c r="L21" s="8">
        <v>116.94</v>
      </c>
      <c r="M21" s="7">
        <v>130.16</v>
      </c>
      <c r="N21" s="179">
        <f t="shared" si="0"/>
        <v>124.28000000000002</v>
      </c>
      <c r="O21" s="34">
        <f t="shared" si="1"/>
        <v>132.52833333333334</v>
      </c>
    </row>
    <row r="22" spans="1:15" ht="13.5" thickBot="1">
      <c r="A22" s="28" t="s">
        <v>17</v>
      </c>
      <c r="B22" s="29" t="s">
        <v>10</v>
      </c>
      <c r="C22" s="15">
        <v>147.48</v>
      </c>
      <c r="D22" s="14">
        <v>136.51</v>
      </c>
      <c r="E22" s="14">
        <v>135.98</v>
      </c>
      <c r="F22" s="18">
        <v>142.29</v>
      </c>
      <c r="G22" s="16">
        <v>140.76</v>
      </c>
      <c r="H22" s="21">
        <v>125.92</v>
      </c>
      <c r="I22" s="18">
        <v>124.34</v>
      </c>
      <c r="J22" s="18">
        <v>124.95</v>
      </c>
      <c r="K22" s="18">
        <v>123.85</v>
      </c>
      <c r="L22" s="19">
        <v>115.91</v>
      </c>
      <c r="M22" s="18">
        <v>128.71</v>
      </c>
      <c r="N22" s="181">
        <f t="shared" si="0"/>
        <v>122.82333333333334</v>
      </c>
      <c r="O22" s="36">
        <f t="shared" si="1"/>
        <v>130.79361111111112</v>
      </c>
    </row>
    <row r="23" spans="1:15" ht="12.75">
      <c r="A23" s="24"/>
      <c r="B23" s="25" t="s">
        <v>10</v>
      </c>
      <c r="C23" s="3">
        <v>145.55</v>
      </c>
      <c r="D23" s="4">
        <v>133.92</v>
      </c>
      <c r="E23" s="4">
        <v>133.65</v>
      </c>
      <c r="F23" s="7">
        <v>140.05</v>
      </c>
      <c r="G23" s="5">
        <v>137.5</v>
      </c>
      <c r="H23" s="20">
        <v>125.22</v>
      </c>
      <c r="I23" s="7">
        <v>122.84</v>
      </c>
      <c r="J23" s="7">
        <v>122.81</v>
      </c>
      <c r="K23" s="7">
        <v>122.01</v>
      </c>
      <c r="L23" s="8">
        <v>113.06</v>
      </c>
      <c r="M23" s="7">
        <v>126.38</v>
      </c>
      <c r="N23" s="179">
        <f t="shared" si="0"/>
        <v>120.48333333333333</v>
      </c>
      <c r="O23" s="34">
        <f t="shared" si="1"/>
        <v>128.6227777777778</v>
      </c>
    </row>
    <row r="24" spans="1:15" ht="12.75">
      <c r="A24" s="26" t="s">
        <v>19</v>
      </c>
      <c r="B24" s="27" t="s">
        <v>18</v>
      </c>
      <c r="C24" s="9">
        <v>135.38</v>
      </c>
      <c r="D24" s="10">
        <v>126.55</v>
      </c>
      <c r="E24" s="10">
        <v>127.75</v>
      </c>
      <c r="F24" s="11">
        <v>131.67</v>
      </c>
      <c r="G24" s="11">
        <v>129.23</v>
      </c>
      <c r="H24" s="12">
        <v>118.75</v>
      </c>
      <c r="I24" s="11">
        <v>113.75</v>
      </c>
      <c r="J24" s="11">
        <v>114.06</v>
      </c>
      <c r="K24" s="11">
        <v>113.21</v>
      </c>
      <c r="L24" s="13">
        <v>104.98</v>
      </c>
      <c r="M24" s="11">
        <v>115.92</v>
      </c>
      <c r="N24" s="180">
        <f t="shared" si="0"/>
        <v>111.37</v>
      </c>
      <c r="O24" s="35">
        <f t="shared" si="1"/>
        <v>120.21833333333336</v>
      </c>
    </row>
    <row r="25" spans="1:15" ht="12.75">
      <c r="A25" s="26" t="s">
        <v>17</v>
      </c>
      <c r="B25" s="27" t="s">
        <v>13</v>
      </c>
      <c r="C25" s="9">
        <v>135.21</v>
      </c>
      <c r="D25" s="10">
        <v>125.4</v>
      </c>
      <c r="E25" s="10">
        <v>126.08</v>
      </c>
      <c r="F25" s="11">
        <v>129.33</v>
      </c>
      <c r="G25" s="11">
        <v>126.86</v>
      </c>
      <c r="H25" s="12">
        <v>117.08</v>
      </c>
      <c r="I25" s="11">
        <v>112.1</v>
      </c>
      <c r="J25" s="11">
        <v>112.52</v>
      </c>
      <c r="K25" s="11">
        <v>112.47</v>
      </c>
      <c r="L25" s="13">
        <v>103.6</v>
      </c>
      <c r="M25" s="11">
        <v>111.97</v>
      </c>
      <c r="N25" s="180">
        <f t="shared" si="0"/>
        <v>109.34666666666665</v>
      </c>
      <c r="O25" s="35">
        <f t="shared" si="1"/>
        <v>118.4972222222222</v>
      </c>
    </row>
    <row r="26" spans="1:15" ht="13.5" thickBot="1">
      <c r="A26" s="28"/>
      <c r="B26" s="29" t="s">
        <v>14</v>
      </c>
      <c r="C26" s="15">
        <v>126.29</v>
      </c>
      <c r="D26" s="14">
        <v>118.1</v>
      </c>
      <c r="E26" s="14">
        <v>120.53</v>
      </c>
      <c r="F26" s="18">
        <v>122.95</v>
      </c>
      <c r="G26" s="16">
        <v>121.41</v>
      </c>
      <c r="H26" s="21">
        <v>109.63</v>
      </c>
      <c r="I26" s="18">
        <v>103.82</v>
      </c>
      <c r="J26" s="18">
        <v>102.61</v>
      </c>
      <c r="K26" s="18">
        <v>101.95</v>
      </c>
      <c r="L26" s="19">
        <v>96.06</v>
      </c>
      <c r="M26" s="18">
        <v>102.19</v>
      </c>
      <c r="N26" s="181">
        <f t="shared" si="0"/>
        <v>100.06666666666666</v>
      </c>
      <c r="O26" s="36">
        <f t="shared" si="1"/>
        <v>110.46722222222222</v>
      </c>
    </row>
    <row r="27" spans="1:15" ht="12.75">
      <c r="A27" s="24" t="s">
        <v>21</v>
      </c>
      <c r="B27" s="26" t="s">
        <v>20</v>
      </c>
      <c r="C27" s="3">
        <v>149.27</v>
      </c>
      <c r="D27" s="4">
        <v>138.94</v>
      </c>
      <c r="E27" s="4">
        <v>138.22</v>
      </c>
      <c r="F27" s="7">
        <v>144.38</v>
      </c>
      <c r="G27" s="7">
        <v>140.59</v>
      </c>
      <c r="H27" s="7">
        <v>128.21</v>
      </c>
      <c r="I27" s="7">
        <v>125.15</v>
      </c>
      <c r="J27" s="7">
        <v>126.1</v>
      </c>
      <c r="K27" s="7">
        <v>125.32</v>
      </c>
      <c r="L27" s="8">
        <v>116.24</v>
      </c>
      <c r="M27" s="7">
        <v>129.78</v>
      </c>
      <c r="N27" s="179">
        <f t="shared" si="0"/>
        <v>123.78000000000002</v>
      </c>
      <c r="O27" s="34">
        <f t="shared" si="1"/>
        <v>132.165</v>
      </c>
    </row>
    <row r="28" spans="1:15" ht="15" thickBot="1">
      <c r="A28" s="28" t="s">
        <v>17</v>
      </c>
      <c r="B28" s="33" t="s">
        <v>10</v>
      </c>
      <c r="C28" s="15">
        <v>146.11</v>
      </c>
      <c r="D28" s="14">
        <v>136.56</v>
      </c>
      <c r="E28" s="14">
        <v>135.75</v>
      </c>
      <c r="F28" s="18">
        <v>142.14</v>
      </c>
      <c r="G28" s="16">
        <v>138.17</v>
      </c>
      <c r="H28" s="18">
        <v>125.92</v>
      </c>
      <c r="I28" s="18">
        <v>122.8</v>
      </c>
      <c r="J28" s="18">
        <v>124.19</v>
      </c>
      <c r="K28" s="18">
        <v>123.11</v>
      </c>
      <c r="L28" s="19">
        <v>114.52</v>
      </c>
      <c r="M28" s="18">
        <v>127.85</v>
      </c>
      <c r="N28" s="181">
        <f t="shared" si="0"/>
        <v>121.82666666666667</v>
      </c>
      <c r="O28" s="36">
        <f t="shared" si="1"/>
        <v>129.9122222222222</v>
      </c>
    </row>
    <row r="29" spans="1:7" ht="15">
      <c r="A29" s="707" t="s">
        <v>22</v>
      </c>
      <c r="B29" s="707"/>
      <c r="C29" s="707"/>
      <c r="D29" s="707"/>
      <c r="E29" s="707"/>
      <c r="F29" s="707"/>
      <c r="G29" s="707"/>
    </row>
    <row r="30" ht="12.75">
      <c r="B30" s="1" t="s">
        <v>35</v>
      </c>
    </row>
    <row r="31" ht="12.75">
      <c r="B31" s="2" t="s">
        <v>36</v>
      </c>
    </row>
  </sheetData>
  <sheetProtection/>
  <mergeCells count="6">
    <mergeCell ref="A29:G29"/>
    <mergeCell ref="A2:O2"/>
    <mergeCell ref="A3:O3"/>
    <mergeCell ref="A5:A6"/>
    <mergeCell ref="B5:B6"/>
    <mergeCell ref="C5:O5"/>
  </mergeCells>
  <printOptions/>
  <pageMargins left="0.78" right="0.46" top="1.05" bottom="0.8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65"/>
  <sheetViews>
    <sheetView zoomScale="75" zoomScaleNormal="75" zoomScalePageLayoutView="0" workbookViewId="0" topLeftCell="B1">
      <selection activeCell="Q28" sqref="Q28"/>
    </sheetView>
  </sheetViews>
  <sheetFormatPr defaultColWidth="9.140625" defaultRowHeight="12.75"/>
  <cols>
    <col min="1" max="1" width="14.28125" style="0" customWidth="1"/>
    <col min="2" max="2" width="16.8515625" style="0" customWidth="1"/>
    <col min="3" max="3" width="8.57421875" style="0" customWidth="1"/>
    <col min="4" max="4" width="8.421875" style="0" customWidth="1"/>
    <col min="5" max="6" width="8.00390625" style="0" customWidth="1"/>
    <col min="7" max="7" width="8.57421875" style="0" customWidth="1"/>
    <col min="8" max="8" width="8.140625" style="0" customWidth="1"/>
    <col min="15" max="15" width="12.00390625" style="0" customWidth="1"/>
  </cols>
  <sheetData>
    <row r="4" spans="1:15" ht="15.75">
      <c r="A4" s="708" t="s">
        <v>46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</row>
    <row r="5" spans="1:15" ht="15.75">
      <c r="A5" s="708" t="s">
        <v>61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</row>
    <row r="6" ht="13.5" thickBot="1"/>
    <row r="7" spans="1:15" ht="15.75" thickBot="1">
      <c r="A7" s="709" t="s">
        <v>4</v>
      </c>
      <c r="B7" s="709" t="s">
        <v>5</v>
      </c>
      <c r="C7" s="714" t="s">
        <v>41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6"/>
    </row>
    <row r="8" spans="1:15" ht="15" thickBot="1">
      <c r="A8" s="710"/>
      <c r="B8" s="720"/>
      <c r="C8" s="216" t="s">
        <v>23</v>
      </c>
      <c r="D8" s="215" t="s">
        <v>24</v>
      </c>
      <c r="E8" s="215" t="s">
        <v>25</v>
      </c>
      <c r="F8" s="215" t="s">
        <v>26</v>
      </c>
      <c r="G8" s="215" t="s">
        <v>27</v>
      </c>
      <c r="H8" s="215" t="s">
        <v>28</v>
      </c>
      <c r="I8" s="215" t="s">
        <v>29</v>
      </c>
      <c r="J8" s="215" t="s">
        <v>30</v>
      </c>
      <c r="K8" s="215" t="s">
        <v>31</v>
      </c>
      <c r="L8" s="215" t="s">
        <v>32</v>
      </c>
      <c r="M8" s="213" t="s">
        <v>33</v>
      </c>
      <c r="N8" s="213" t="s">
        <v>34</v>
      </c>
      <c r="O8" s="252" t="s">
        <v>39</v>
      </c>
    </row>
    <row r="9" spans="1:15" ht="12.75">
      <c r="A9" s="68"/>
      <c r="B9" s="590" t="s">
        <v>2</v>
      </c>
      <c r="C9" s="615">
        <v>261.08</v>
      </c>
      <c r="D9" s="615">
        <v>250.82</v>
      </c>
      <c r="E9" s="615">
        <v>241.61</v>
      </c>
      <c r="F9" s="615">
        <v>229.39</v>
      </c>
      <c r="G9" s="649">
        <v>215.66</v>
      </c>
      <c r="H9" s="615">
        <v>220.89</v>
      </c>
      <c r="I9" s="615">
        <v>219.26</v>
      </c>
      <c r="J9" s="615">
        <v>237.23</v>
      </c>
      <c r="K9" s="615">
        <v>235.09</v>
      </c>
      <c r="L9" s="615">
        <v>235.79</v>
      </c>
      <c r="M9" s="616">
        <v>225.94</v>
      </c>
      <c r="N9" s="618">
        <v>232.17</v>
      </c>
      <c r="O9" s="630">
        <f aca="true" t="shared" si="0" ref="O9:O25">AVERAGE(C9:N9)</f>
        <v>233.74416666666664</v>
      </c>
    </row>
    <row r="10" spans="1:15" ht="12.75">
      <c r="A10" s="69" t="s">
        <v>0</v>
      </c>
      <c r="B10" s="600" t="s">
        <v>3</v>
      </c>
      <c r="C10" s="601">
        <v>251.78</v>
      </c>
      <c r="D10" s="601">
        <v>241.21</v>
      </c>
      <c r="E10" s="601">
        <v>229.97</v>
      </c>
      <c r="F10" s="601">
        <v>219.81</v>
      </c>
      <c r="G10" s="650">
        <v>210.37</v>
      </c>
      <c r="H10" s="601">
        <v>214</v>
      </c>
      <c r="I10" s="601">
        <v>208.81</v>
      </c>
      <c r="J10" s="601">
        <v>229.46</v>
      </c>
      <c r="K10" s="601">
        <v>228.91</v>
      </c>
      <c r="L10" s="601">
        <v>225.58</v>
      </c>
      <c r="M10" s="602">
        <v>216.1</v>
      </c>
      <c r="N10" s="621">
        <v>224.99</v>
      </c>
      <c r="O10" s="631">
        <f t="shared" si="0"/>
        <v>225.08249999999998</v>
      </c>
    </row>
    <row r="11" spans="1:15" ht="13.5" thickBot="1">
      <c r="A11" s="69" t="s">
        <v>1</v>
      </c>
      <c r="B11" s="600" t="s">
        <v>6</v>
      </c>
      <c r="C11" s="601">
        <v>203.15</v>
      </c>
      <c r="D11" s="601">
        <v>190.28</v>
      </c>
      <c r="E11" s="601">
        <v>190.74</v>
      </c>
      <c r="F11" s="601">
        <v>186.72</v>
      </c>
      <c r="G11" s="650">
        <v>181.87</v>
      </c>
      <c r="H11" s="601">
        <v>194.41</v>
      </c>
      <c r="I11" s="601">
        <v>195.96</v>
      </c>
      <c r="J11" s="601">
        <v>195.26</v>
      </c>
      <c r="K11" s="601">
        <v>197.75</v>
      </c>
      <c r="L11" s="601">
        <v>197.22</v>
      </c>
      <c r="M11" s="611">
        <v>198.81</v>
      </c>
      <c r="N11" s="621">
        <v>200.46</v>
      </c>
      <c r="O11" s="631">
        <f t="shared" si="0"/>
        <v>194.38583333333335</v>
      </c>
    </row>
    <row r="12" spans="1:15" ht="12.75">
      <c r="A12" s="24" t="s">
        <v>38</v>
      </c>
      <c r="B12" s="633">
        <v>6</v>
      </c>
      <c r="C12" s="615">
        <v>213.96</v>
      </c>
      <c r="D12" s="615">
        <v>198.13</v>
      </c>
      <c r="E12" s="615">
        <v>202.02</v>
      </c>
      <c r="F12" s="615">
        <v>197.3</v>
      </c>
      <c r="G12" s="649">
        <v>189.32</v>
      </c>
      <c r="H12" s="615">
        <v>202.67</v>
      </c>
      <c r="I12" s="615">
        <v>202.02</v>
      </c>
      <c r="J12" s="615">
        <v>201.49</v>
      </c>
      <c r="K12" s="615">
        <v>205.16</v>
      </c>
      <c r="L12" s="615">
        <v>205.5</v>
      </c>
      <c r="M12" s="591">
        <v>206.69</v>
      </c>
      <c r="N12" s="618">
        <v>207.35</v>
      </c>
      <c r="O12" s="630">
        <f t="shared" si="0"/>
        <v>202.6341666666667</v>
      </c>
    </row>
    <row r="13" spans="1:15" ht="13.5" thickBot="1">
      <c r="A13" s="28" t="s">
        <v>8</v>
      </c>
      <c r="B13" s="635" t="s">
        <v>9</v>
      </c>
      <c r="C13" s="610">
        <v>208.97</v>
      </c>
      <c r="D13" s="610">
        <v>192.94</v>
      </c>
      <c r="E13" s="610">
        <v>196.89</v>
      </c>
      <c r="F13" s="610">
        <v>191.88</v>
      </c>
      <c r="G13" s="651">
        <v>184.38</v>
      </c>
      <c r="H13" s="610">
        <v>197.68</v>
      </c>
      <c r="I13" s="610">
        <v>197.33</v>
      </c>
      <c r="J13" s="610">
        <v>197.16</v>
      </c>
      <c r="K13" s="610">
        <v>201.09</v>
      </c>
      <c r="L13" s="610">
        <v>201.63</v>
      </c>
      <c r="M13" s="610">
        <v>203.19</v>
      </c>
      <c r="N13" s="622">
        <v>203.69</v>
      </c>
      <c r="O13" s="652">
        <f t="shared" si="0"/>
        <v>198.06916666666666</v>
      </c>
    </row>
    <row r="14" spans="1:15" ht="12.75">
      <c r="A14" s="24" t="s">
        <v>52</v>
      </c>
      <c r="B14" s="636" t="s">
        <v>20</v>
      </c>
      <c r="C14" s="653">
        <v>267.08</v>
      </c>
      <c r="D14" s="591">
        <v>254.12</v>
      </c>
      <c r="E14" s="591">
        <v>239.72</v>
      </c>
      <c r="F14" s="592">
        <v>226.02</v>
      </c>
      <c r="G14" s="654">
        <v>219.2</v>
      </c>
      <c r="H14" s="591">
        <v>227.21</v>
      </c>
      <c r="I14" s="591">
        <v>226.39</v>
      </c>
      <c r="J14" s="591">
        <v>241.39</v>
      </c>
      <c r="K14" s="591">
        <v>245.44</v>
      </c>
      <c r="L14" s="591">
        <v>241.64</v>
      </c>
      <c r="M14" s="615">
        <v>232.32</v>
      </c>
      <c r="N14" s="637">
        <v>246.49</v>
      </c>
      <c r="O14" s="655">
        <f t="shared" si="0"/>
        <v>238.91833333333338</v>
      </c>
    </row>
    <row r="15" spans="1:15" ht="13.5" thickBot="1">
      <c r="A15" s="28" t="s">
        <v>17</v>
      </c>
      <c r="B15" s="638" t="s">
        <v>11</v>
      </c>
      <c r="C15" s="656">
        <v>250.12</v>
      </c>
      <c r="D15" s="639">
        <v>240.98</v>
      </c>
      <c r="E15" s="639">
        <v>230.71</v>
      </c>
      <c r="F15" s="640">
        <v>219.5</v>
      </c>
      <c r="G15" s="657">
        <v>210.98</v>
      </c>
      <c r="H15" s="639">
        <v>214.15</v>
      </c>
      <c r="I15" s="639">
        <v>212.82</v>
      </c>
      <c r="J15" s="639">
        <v>229.18</v>
      </c>
      <c r="K15" s="639">
        <v>232.87</v>
      </c>
      <c r="L15" s="639">
        <v>228.4</v>
      </c>
      <c r="M15" s="610">
        <v>218.83</v>
      </c>
      <c r="N15" s="641">
        <v>229.53</v>
      </c>
      <c r="O15" s="658">
        <f t="shared" si="0"/>
        <v>226.50583333333336</v>
      </c>
    </row>
    <row r="16" spans="1:15" ht="12.75">
      <c r="A16" s="24" t="s">
        <v>16</v>
      </c>
      <c r="B16" s="590" t="s">
        <v>20</v>
      </c>
      <c r="C16" s="642">
        <v>278.32</v>
      </c>
      <c r="D16" s="642">
        <v>263.6</v>
      </c>
      <c r="E16" s="615">
        <v>248.92</v>
      </c>
      <c r="F16" s="642">
        <v>234.64</v>
      </c>
      <c r="G16" s="649">
        <v>227.7</v>
      </c>
      <c r="H16" s="615">
        <v>236.97</v>
      </c>
      <c r="I16" s="615">
        <v>234.96</v>
      </c>
      <c r="J16" s="615">
        <v>251.55</v>
      </c>
      <c r="K16" s="615">
        <v>255.31</v>
      </c>
      <c r="L16" s="615">
        <v>252.41</v>
      </c>
      <c r="M16" s="615">
        <v>242.11</v>
      </c>
      <c r="N16" s="618">
        <v>257.73</v>
      </c>
      <c r="O16" s="630">
        <f t="shared" si="0"/>
        <v>248.68500000000003</v>
      </c>
    </row>
    <row r="17" spans="1:15" ht="13.5" thickBot="1">
      <c r="A17" s="28" t="s">
        <v>17</v>
      </c>
      <c r="B17" s="609" t="s">
        <v>11</v>
      </c>
      <c r="C17" s="659">
        <v>251.25</v>
      </c>
      <c r="D17" s="610">
        <v>241.86</v>
      </c>
      <c r="E17" s="610">
        <v>232.24</v>
      </c>
      <c r="F17" s="611">
        <v>220.67</v>
      </c>
      <c r="G17" s="651">
        <v>213.04</v>
      </c>
      <c r="H17" s="610">
        <v>214.63</v>
      </c>
      <c r="I17" s="610">
        <v>214.44</v>
      </c>
      <c r="J17" s="610">
        <v>230.58</v>
      </c>
      <c r="K17" s="610">
        <v>234.72</v>
      </c>
      <c r="L17" s="610">
        <v>228.99</v>
      </c>
      <c r="M17" s="610">
        <v>218.2</v>
      </c>
      <c r="N17" s="622">
        <v>231.11</v>
      </c>
      <c r="O17" s="652">
        <f t="shared" si="0"/>
        <v>227.64416666666668</v>
      </c>
    </row>
    <row r="18" spans="1:15" ht="12.75">
      <c r="A18" s="24" t="s">
        <v>37</v>
      </c>
      <c r="B18" s="636" t="s">
        <v>20</v>
      </c>
      <c r="C18" s="643">
        <v>281.79</v>
      </c>
      <c r="D18" s="643">
        <v>268.09</v>
      </c>
      <c r="E18" s="591">
        <v>252.69</v>
      </c>
      <c r="F18" s="643">
        <v>238.49</v>
      </c>
      <c r="G18" s="654">
        <v>231.36</v>
      </c>
      <c r="H18" s="591">
        <v>240.51</v>
      </c>
      <c r="I18" s="591">
        <v>237.66</v>
      </c>
      <c r="J18" s="591">
        <v>254.27</v>
      </c>
      <c r="K18" s="591">
        <v>257.89</v>
      </c>
      <c r="L18" s="591">
        <v>254.59</v>
      </c>
      <c r="M18" s="615">
        <v>244.96</v>
      </c>
      <c r="N18" s="637">
        <v>260.52</v>
      </c>
      <c r="O18" s="655">
        <f t="shared" si="0"/>
        <v>251.90166666666667</v>
      </c>
    </row>
    <row r="19" spans="1:15" ht="13.5" thickBot="1">
      <c r="A19" s="28" t="s">
        <v>17</v>
      </c>
      <c r="B19" s="638" t="s">
        <v>11</v>
      </c>
      <c r="C19" s="656">
        <v>251.04</v>
      </c>
      <c r="D19" s="639">
        <v>241.61</v>
      </c>
      <c r="E19" s="639">
        <v>231.73</v>
      </c>
      <c r="F19" s="640">
        <v>220.39</v>
      </c>
      <c r="G19" s="657">
        <v>212.69</v>
      </c>
      <c r="H19" s="639">
        <v>214.08</v>
      </c>
      <c r="I19" s="639">
        <v>213.75</v>
      </c>
      <c r="J19" s="639">
        <v>230.66</v>
      </c>
      <c r="K19" s="639">
        <v>234.38</v>
      </c>
      <c r="L19" s="639">
        <v>229.17</v>
      </c>
      <c r="M19" s="639">
        <v>219</v>
      </c>
      <c r="N19" s="641">
        <v>230.63</v>
      </c>
      <c r="O19" s="658">
        <f t="shared" si="0"/>
        <v>227.4275</v>
      </c>
    </row>
    <row r="20" spans="1:15" ht="12.75">
      <c r="A20" s="24" t="s">
        <v>19</v>
      </c>
      <c r="B20" s="590" t="s">
        <v>20</v>
      </c>
      <c r="C20" s="660">
        <v>270.74</v>
      </c>
      <c r="D20" s="615">
        <v>256.27</v>
      </c>
      <c r="E20" s="615">
        <v>241.99</v>
      </c>
      <c r="F20" s="616">
        <v>227.72</v>
      </c>
      <c r="G20" s="649">
        <v>221.25</v>
      </c>
      <c r="H20" s="615">
        <v>229.01</v>
      </c>
      <c r="I20" s="615">
        <v>228.59</v>
      </c>
      <c r="J20" s="615">
        <v>243.37</v>
      </c>
      <c r="K20" s="615">
        <v>247.62</v>
      </c>
      <c r="L20" s="615">
        <v>244.97</v>
      </c>
      <c r="M20" s="615">
        <v>234.28</v>
      </c>
      <c r="N20" s="618">
        <v>249.4</v>
      </c>
      <c r="O20" s="630">
        <f t="shared" si="0"/>
        <v>241.2675</v>
      </c>
    </row>
    <row r="21" spans="1:15" ht="13.5" thickBot="1">
      <c r="A21" s="28" t="s">
        <v>17</v>
      </c>
      <c r="B21" s="609" t="s">
        <v>11</v>
      </c>
      <c r="C21" s="659">
        <v>249.74</v>
      </c>
      <c r="D21" s="610">
        <v>240.57</v>
      </c>
      <c r="E21" s="610">
        <v>230.38</v>
      </c>
      <c r="F21" s="611">
        <v>219.79</v>
      </c>
      <c r="G21" s="651">
        <v>212.23</v>
      </c>
      <c r="H21" s="610">
        <v>214.19</v>
      </c>
      <c r="I21" s="610">
        <v>213.85</v>
      </c>
      <c r="J21" s="610">
        <v>230.27</v>
      </c>
      <c r="K21" s="610">
        <v>233.86</v>
      </c>
      <c r="L21" s="610">
        <v>229.13</v>
      </c>
      <c r="M21" s="610">
        <v>218.57</v>
      </c>
      <c r="N21" s="622">
        <v>229.77</v>
      </c>
      <c r="O21" s="652">
        <f t="shared" si="0"/>
        <v>226.86250000000004</v>
      </c>
    </row>
    <row r="22" spans="1:15" ht="12.75">
      <c r="A22" s="24" t="s">
        <v>53</v>
      </c>
      <c r="B22" s="636" t="s">
        <v>20</v>
      </c>
      <c r="C22" s="643">
        <v>278.32</v>
      </c>
      <c r="D22" s="643">
        <v>263.6</v>
      </c>
      <c r="E22" s="591">
        <v>248.92</v>
      </c>
      <c r="F22" s="643">
        <v>234.64</v>
      </c>
      <c r="G22" s="654">
        <v>227.7</v>
      </c>
      <c r="H22" s="591">
        <v>236.97</v>
      </c>
      <c r="I22" s="591">
        <v>234.96</v>
      </c>
      <c r="J22" s="591">
        <v>251.55</v>
      </c>
      <c r="K22" s="591">
        <v>255.31</v>
      </c>
      <c r="L22" s="591">
        <v>252.38</v>
      </c>
      <c r="M22" s="591">
        <v>242.11</v>
      </c>
      <c r="N22" s="637">
        <v>257.73</v>
      </c>
      <c r="O22" s="655">
        <f t="shared" si="0"/>
        <v>248.68250000000003</v>
      </c>
    </row>
    <row r="23" spans="1:15" ht="13.5" thickBot="1">
      <c r="A23" s="28" t="s">
        <v>17</v>
      </c>
      <c r="B23" s="638" t="s">
        <v>11</v>
      </c>
      <c r="C23" s="656">
        <v>251.25</v>
      </c>
      <c r="D23" s="639">
        <v>241.86</v>
      </c>
      <c r="E23" s="639">
        <v>232.24</v>
      </c>
      <c r="F23" s="640">
        <v>220.67</v>
      </c>
      <c r="G23" s="657">
        <v>213.04</v>
      </c>
      <c r="H23" s="639">
        <v>214.63</v>
      </c>
      <c r="I23" s="639">
        <v>214.44</v>
      </c>
      <c r="J23" s="639">
        <v>230.46</v>
      </c>
      <c r="K23" s="639">
        <v>234.72</v>
      </c>
      <c r="L23" s="639">
        <v>229</v>
      </c>
      <c r="M23" s="639">
        <v>218.2</v>
      </c>
      <c r="N23" s="641">
        <v>231.11</v>
      </c>
      <c r="O23" s="658">
        <f t="shared" si="0"/>
        <v>227.635</v>
      </c>
    </row>
    <row r="24" spans="1:15" ht="12.75">
      <c r="A24" s="68" t="s">
        <v>54</v>
      </c>
      <c r="B24" s="590" t="s">
        <v>20</v>
      </c>
      <c r="C24" s="660">
        <v>281.12</v>
      </c>
      <c r="D24" s="615">
        <v>267.11</v>
      </c>
      <c r="E24" s="615">
        <v>252.09</v>
      </c>
      <c r="F24" s="616">
        <v>237.52</v>
      </c>
      <c r="G24" s="649">
        <v>230.44</v>
      </c>
      <c r="H24" s="642">
        <v>239.97</v>
      </c>
      <c r="I24" s="642">
        <v>237.07</v>
      </c>
      <c r="J24" s="642">
        <v>253.34</v>
      </c>
      <c r="K24" s="615">
        <v>257.22</v>
      </c>
      <c r="L24" s="642">
        <v>253.95</v>
      </c>
      <c r="M24" s="642">
        <v>243.86</v>
      </c>
      <c r="N24" s="645">
        <v>258.93</v>
      </c>
      <c r="O24" s="630">
        <f t="shared" si="0"/>
        <v>251.05166666666665</v>
      </c>
    </row>
    <row r="25" spans="1:15" ht="13.5" thickBot="1">
      <c r="A25" s="70" t="s">
        <v>17</v>
      </c>
      <c r="B25" s="609" t="s">
        <v>11</v>
      </c>
      <c r="C25" s="659">
        <v>246.43</v>
      </c>
      <c r="D25" s="610">
        <v>241.61</v>
      </c>
      <c r="E25" s="610">
        <v>231.69</v>
      </c>
      <c r="F25" s="611">
        <v>220.39</v>
      </c>
      <c r="G25" s="661">
        <v>212.62</v>
      </c>
      <c r="H25" s="647">
        <v>214.08</v>
      </c>
      <c r="I25" s="647">
        <v>213.75</v>
      </c>
      <c r="J25" s="647">
        <v>230.66</v>
      </c>
      <c r="K25" s="610">
        <v>234.47</v>
      </c>
      <c r="L25" s="647">
        <v>229.14</v>
      </c>
      <c r="M25" s="647">
        <v>218.99</v>
      </c>
      <c r="N25" s="648">
        <v>230.63</v>
      </c>
      <c r="O25" s="652">
        <f t="shared" si="0"/>
        <v>227.03833333333333</v>
      </c>
    </row>
    <row r="26" spans="1:7" ht="15">
      <c r="A26" s="707" t="s">
        <v>22</v>
      </c>
      <c r="B26" s="707"/>
      <c r="C26" s="707"/>
      <c r="D26" s="707"/>
      <c r="E26" s="707"/>
      <c r="F26" s="707"/>
      <c r="G26" s="707"/>
    </row>
    <row r="27" ht="12.75">
      <c r="B27" s="1"/>
    </row>
    <row r="28" ht="12.75">
      <c r="B28" s="2"/>
    </row>
    <row r="42" spans="1:15" ht="15.75">
      <c r="A42" s="708" t="s">
        <v>49</v>
      </c>
      <c r="B42" s="708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08"/>
    </row>
    <row r="43" spans="1:15" ht="15.75">
      <c r="A43" s="708" t="s">
        <v>62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</row>
    <row r="44" ht="13.5" thickBot="1"/>
    <row r="45" spans="1:15" ht="15.75" thickBot="1">
      <c r="A45" s="709" t="s">
        <v>4</v>
      </c>
      <c r="B45" s="709" t="s">
        <v>5</v>
      </c>
      <c r="C45" s="719" t="s">
        <v>41</v>
      </c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8"/>
    </row>
    <row r="46" spans="1:15" ht="15.75" thickBot="1">
      <c r="A46" s="720"/>
      <c r="B46" s="720"/>
      <c r="C46" s="186" t="s">
        <v>23</v>
      </c>
      <c r="D46" s="186" t="s">
        <v>24</v>
      </c>
      <c r="E46" s="186" t="s">
        <v>25</v>
      </c>
      <c r="F46" s="173" t="s">
        <v>26</v>
      </c>
      <c r="G46" s="173" t="s">
        <v>27</v>
      </c>
      <c r="H46" s="175" t="s">
        <v>28</v>
      </c>
      <c r="I46" s="186" t="s">
        <v>29</v>
      </c>
      <c r="J46" s="186" t="s">
        <v>30</v>
      </c>
      <c r="K46" s="186" t="s">
        <v>31</v>
      </c>
      <c r="L46" s="186" t="s">
        <v>32</v>
      </c>
      <c r="M46" s="187" t="s">
        <v>33</v>
      </c>
      <c r="N46" s="188" t="s">
        <v>34</v>
      </c>
      <c r="O46" s="205" t="s">
        <v>39</v>
      </c>
    </row>
    <row r="47" spans="1:15" ht="12.75">
      <c r="A47" s="68"/>
      <c r="B47" s="68" t="s">
        <v>2</v>
      </c>
      <c r="C47" s="254">
        <v>122.07</v>
      </c>
      <c r="D47" s="77">
        <v>119.58</v>
      </c>
      <c r="E47" s="77">
        <v>115.66</v>
      </c>
      <c r="F47" s="77">
        <v>112.87</v>
      </c>
      <c r="G47" s="220">
        <v>108.76</v>
      </c>
      <c r="H47" s="77">
        <v>114.23</v>
      </c>
      <c r="I47" s="246">
        <v>116.42</v>
      </c>
      <c r="J47" s="77">
        <v>120.54</v>
      </c>
      <c r="K47" s="77">
        <v>123.7</v>
      </c>
      <c r="L47" s="77">
        <v>130.9</v>
      </c>
      <c r="M47" s="77">
        <v>127.84</v>
      </c>
      <c r="N47" s="247">
        <v>130.05</v>
      </c>
      <c r="O47" s="164">
        <f aca="true" t="shared" si="1" ref="O47:O63">AVERAGE(C47:N47)</f>
        <v>120.21833333333332</v>
      </c>
    </row>
    <row r="48" spans="1:15" ht="12.75">
      <c r="A48" s="69" t="s">
        <v>0</v>
      </c>
      <c r="B48" s="69" t="s">
        <v>3</v>
      </c>
      <c r="C48" s="255">
        <v>117.72</v>
      </c>
      <c r="D48" s="85">
        <v>115</v>
      </c>
      <c r="E48" s="85">
        <v>110.08</v>
      </c>
      <c r="F48" s="85">
        <v>108.15</v>
      </c>
      <c r="G48" s="214">
        <v>106.09</v>
      </c>
      <c r="H48" s="85">
        <v>110.66</v>
      </c>
      <c r="I48" s="248">
        <v>110.87</v>
      </c>
      <c r="J48" s="85">
        <v>116.59</v>
      </c>
      <c r="K48" s="85">
        <v>120.45</v>
      </c>
      <c r="L48" s="85">
        <v>125.23</v>
      </c>
      <c r="M48" s="85">
        <v>122.26</v>
      </c>
      <c r="N48" s="249">
        <v>126.03</v>
      </c>
      <c r="O48" s="162">
        <f t="shared" si="1"/>
        <v>115.76083333333334</v>
      </c>
    </row>
    <row r="49" spans="1:15" ht="13.5" thickBot="1">
      <c r="A49" s="70" t="s">
        <v>1</v>
      </c>
      <c r="B49" s="70" t="s">
        <v>6</v>
      </c>
      <c r="C49" s="256">
        <v>94.98</v>
      </c>
      <c r="D49" s="101">
        <v>90.72</v>
      </c>
      <c r="E49" s="101">
        <v>91.32</v>
      </c>
      <c r="F49" s="101">
        <v>91.87</v>
      </c>
      <c r="G49" s="223">
        <v>91.75</v>
      </c>
      <c r="H49" s="101">
        <v>100.53</v>
      </c>
      <c r="I49" s="250">
        <v>104.04</v>
      </c>
      <c r="J49" s="101">
        <v>99.28</v>
      </c>
      <c r="K49" s="101">
        <v>104.04</v>
      </c>
      <c r="L49" s="101">
        <v>109.51</v>
      </c>
      <c r="M49" s="101">
        <v>112.49</v>
      </c>
      <c r="N49" s="251">
        <v>112.29</v>
      </c>
      <c r="O49" s="165">
        <f t="shared" si="1"/>
        <v>100.23499999999997</v>
      </c>
    </row>
    <row r="50" spans="1:15" ht="12.75">
      <c r="A50" s="26" t="s">
        <v>38</v>
      </c>
      <c r="B50" s="203">
        <v>6</v>
      </c>
      <c r="C50" s="257">
        <v>100.04</v>
      </c>
      <c r="D50" s="80">
        <v>94.46</v>
      </c>
      <c r="E50" s="80">
        <v>96.72</v>
      </c>
      <c r="F50" s="80">
        <v>97.08</v>
      </c>
      <c r="G50" s="218">
        <v>95.51</v>
      </c>
      <c r="H50" s="80">
        <v>104.8</v>
      </c>
      <c r="I50" s="80">
        <v>107.26</v>
      </c>
      <c r="J50" s="80">
        <v>102.43</v>
      </c>
      <c r="K50" s="80">
        <v>107.95</v>
      </c>
      <c r="L50" s="80">
        <v>114.11</v>
      </c>
      <c r="M50" s="80">
        <v>116.95</v>
      </c>
      <c r="N50" s="117">
        <v>116.15</v>
      </c>
      <c r="O50" s="161">
        <f t="shared" si="1"/>
        <v>104.455</v>
      </c>
    </row>
    <row r="51" spans="1:15" ht="13.5" thickBot="1">
      <c r="A51" s="28" t="s">
        <v>8</v>
      </c>
      <c r="B51" s="204" t="s">
        <v>9</v>
      </c>
      <c r="C51" s="255">
        <v>97.7</v>
      </c>
      <c r="D51" s="85">
        <v>91.98</v>
      </c>
      <c r="E51" s="101">
        <v>94.27</v>
      </c>
      <c r="F51" s="101">
        <v>94.41</v>
      </c>
      <c r="G51" s="223">
        <v>93.02</v>
      </c>
      <c r="H51" s="104">
        <v>102.23</v>
      </c>
      <c r="I51" s="104">
        <v>104.77</v>
      </c>
      <c r="J51" s="104">
        <v>100.23</v>
      </c>
      <c r="K51" s="104">
        <v>105.8</v>
      </c>
      <c r="L51" s="104">
        <v>111.96</v>
      </c>
      <c r="M51" s="104">
        <v>114.96</v>
      </c>
      <c r="N51" s="105">
        <v>114.1</v>
      </c>
      <c r="O51" s="165">
        <f t="shared" si="1"/>
        <v>102.11916666666666</v>
      </c>
    </row>
    <row r="52" spans="1:15" ht="12.75">
      <c r="A52" s="24" t="s">
        <v>52</v>
      </c>
      <c r="B52" s="201" t="s">
        <v>20</v>
      </c>
      <c r="C52" s="258">
        <v>124.88</v>
      </c>
      <c r="D52" s="109">
        <v>121.15</v>
      </c>
      <c r="E52" s="80">
        <v>114.75</v>
      </c>
      <c r="F52" s="115">
        <v>111.21</v>
      </c>
      <c r="G52" s="218">
        <v>110.58</v>
      </c>
      <c r="H52" s="80">
        <v>117.5</v>
      </c>
      <c r="I52" s="109">
        <v>120.2</v>
      </c>
      <c r="J52" s="109">
        <v>122.66</v>
      </c>
      <c r="K52" s="109">
        <v>129.17</v>
      </c>
      <c r="L52" s="109">
        <v>134.14</v>
      </c>
      <c r="M52" s="109">
        <v>131.43</v>
      </c>
      <c r="N52" s="81">
        <v>138.07</v>
      </c>
      <c r="O52" s="164">
        <f t="shared" si="1"/>
        <v>122.97833333333331</v>
      </c>
    </row>
    <row r="53" spans="1:15" ht="13.5" thickBot="1">
      <c r="A53" s="28" t="s">
        <v>17</v>
      </c>
      <c r="B53" s="202" t="s">
        <v>11</v>
      </c>
      <c r="C53" s="259">
        <v>116.95</v>
      </c>
      <c r="D53" s="104">
        <v>114.88</v>
      </c>
      <c r="E53" s="104">
        <v>110.44</v>
      </c>
      <c r="F53" s="101">
        <v>108</v>
      </c>
      <c r="G53" s="223">
        <v>106.41</v>
      </c>
      <c r="H53" s="104">
        <v>110.74</v>
      </c>
      <c r="I53" s="104">
        <v>113</v>
      </c>
      <c r="J53" s="104">
        <v>116.43</v>
      </c>
      <c r="K53" s="104">
        <v>122.54</v>
      </c>
      <c r="L53" s="104">
        <v>126.79</v>
      </c>
      <c r="M53" s="104">
        <v>123.8</v>
      </c>
      <c r="N53" s="105">
        <v>128.57</v>
      </c>
      <c r="O53" s="165">
        <f t="shared" si="1"/>
        <v>116.5458333333333</v>
      </c>
    </row>
    <row r="54" spans="1:15" ht="12.75">
      <c r="A54" s="24" t="s">
        <v>16</v>
      </c>
      <c r="B54" s="201" t="s">
        <v>20</v>
      </c>
      <c r="C54" s="254">
        <v>130.13</v>
      </c>
      <c r="D54" s="77">
        <v>125.67</v>
      </c>
      <c r="E54" s="77">
        <v>119.15</v>
      </c>
      <c r="F54" s="108">
        <v>115.46</v>
      </c>
      <c r="G54" s="218">
        <v>114.88</v>
      </c>
      <c r="H54" s="80">
        <v>122.54</v>
      </c>
      <c r="I54" s="80">
        <v>124.75</v>
      </c>
      <c r="J54" s="109">
        <v>127.82</v>
      </c>
      <c r="K54" s="109">
        <v>134.37</v>
      </c>
      <c r="L54" s="109">
        <v>140.11</v>
      </c>
      <c r="M54" s="109">
        <v>136.97</v>
      </c>
      <c r="N54" s="81">
        <v>144.37</v>
      </c>
      <c r="O54" s="164">
        <f t="shared" si="1"/>
        <v>128.01833333333335</v>
      </c>
    </row>
    <row r="55" spans="1:15" ht="13.5" thickBot="1">
      <c r="A55" s="28" t="s">
        <v>17</v>
      </c>
      <c r="B55" s="202" t="s">
        <v>11</v>
      </c>
      <c r="C55" s="259">
        <v>117.48</v>
      </c>
      <c r="D55" s="104">
        <v>115.31</v>
      </c>
      <c r="E55" s="104">
        <v>111.17</v>
      </c>
      <c r="F55" s="101">
        <v>108.58</v>
      </c>
      <c r="G55" s="223">
        <v>107.45</v>
      </c>
      <c r="H55" s="104">
        <v>110.99</v>
      </c>
      <c r="I55" s="104">
        <v>113.86</v>
      </c>
      <c r="J55" s="104">
        <v>117.14</v>
      </c>
      <c r="K55" s="104">
        <v>123.51</v>
      </c>
      <c r="L55" s="104">
        <v>127.12</v>
      </c>
      <c r="M55" s="104">
        <v>123.45</v>
      </c>
      <c r="N55" s="105">
        <v>129.46</v>
      </c>
      <c r="O55" s="165">
        <f t="shared" si="1"/>
        <v>117.12666666666668</v>
      </c>
    </row>
    <row r="56" spans="1:15" ht="12.75">
      <c r="A56" s="24" t="s">
        <v>37</v>
      </c>
      <c r="B56" s="201" t="s">
        <v>20</v>
      </c>
      <c r="C56" s="254">
        <v>131.75</v>
      </c>
      <c r="D56" s="77">
        <v>127.81</v>
      </c>
      <c r="E56" s="77">
        <v>120.96</v>
      </c>
      <c r="F56" s="108">
        <v>117.35</v>
      </c>
      <c r="G56" s="218">
        <v>116.72</v>
      </c>
      <c r="H56" s="80">
        <v>124.37</v>
      </c>
      <c r="I56" s="80">
        <v>126.18</v>
      </c>
      <c r="J56" s="109">
        <v>129.2</v>
      </c>
      <c r="K56" s="109">
        <v>135.72</v>
      </c>
      <c r="L56" s="109">
        <v>141.32</v>
      </c>
      <c r="M56" s="109">
        <v>138.58</v>
      </c>
      <c r="N56" s="81">
        <v>145.93</v>
      </c>
      <c r="O56" s="164">
        <f t="shared" si="1"/>
        <v>129.6575</v>
      </c>
    </row>
    <row r="57" spans="1:15" ht="13.5" thickBot="1">
      <c r="A57" s="28" t="s">
        <v>17</v>
      </c>
      <c r="B57" s="202" t="s">
        <v>11</v>
      </c>
      <c r="C57" s="259">
        <v>117.38</v>
      </c>
      <c r="D57" s="104">
        <v>115.18</v>
      </c>
      <c r="E57" s="104">
        <v>110.93</v>
      </c>
      <c r="F57" s="101">
        <v>108.44</v>
      </c>
      <c r="G57" s="223">
        <v>107.27</v>
      </c>
      <c r="H57" s="104">
        <v>110.71</v>
      </c>
      <c r="I57" s="104">
        <v>113.49</v>
      </c>
      <c r="J57" s="104">
        <v>117.18</v>
      </c>
      <c r="K57" s="104">
        <v>123.33</v>
      </c>
      <c r="L57" s="104">
        <v>127.22</v>
      </c>
      <c r="M57" s="104">
        <v>123.9</v>
      </c>
      <c r="N57" s="105">
        <v>129.19</v>
      </c>
      <c r="O57" s="165">
        <f t="shared" si="1"/>
        <v>117.01833333333336</v>
      </c>
    </row>
    <row r="58" spans="1:15" ht="12.75">
      <c r="A58" s="24" t="s">
        <v>19</v>
      </c>
      <c r="B58" s="201" t="s">
        <v>20</v>
      </c>
      <c r="C58" s="254">
        <v>126.59</v>
      </c>
      <c r="D58" s="77">
        <v>122.17</v>
      </c>
      <c r="E58" s="77">
        <v>115.84</v>
      </c>
      <c r="F58" s="108">
        <v>112.05</v>
      </c>
      <c r="G58" s="218">
        <v>111.61</v>
      </c>
      <c r="H58" s="80">
        <v>118.43</v>
      </c>
      <c r="I58" s="80">
        <v>121.36</v>
      </c>
      <c r="J58" s="109">
        <v>123.68</v>
      </c>
      <c r="K58" s="109">
        <v>130.31</v>
      </c>
      <c r="L58" s="109">
        <v>135.98</v>
      </c>
      <c r="M58" s="109">
        <v>132.54</v>
      </c>
      <c r="N58" s="81">
        <v>139.7</v>
      </c>
      <c r="O58" s="164">
        <f t="shared" si="1"/>
        <v>124.18833333333333</v>
      </c>
    </row>
    <row r="59" spans="1:15" ht="13.5" thickBot="1">
      <c r="A59" s="28" t="s">
        <v>17</v>
      </c>
      <c r="B59" s="202" t="s">
        <v>11</v>
      </c>
      <c r="C59" s="259">
        <v>116.77</v>
      </c>
      <c r="D59" s="104">
        <v>114.69</v>
      </c>
      <c r="E59" s="104">
        <v>110.28</v>
      </c>
      <c r="F59" s="101">
        <v>108.15</v>
      </c>
      <c r="G59" s="223">
        <v>107.04</v>
      </c>
      <c r="H59" s="104">
        <v>110.76</v>
      </c>
      <c r="I59" s="104">
        <v>113.54</v>
      </c>
      <c r="J59" s="104">
        <v>116.98</v>
      </c>
      <c r="K59" s="104">
        <v>123.05</v>
      </c>
      <c r="L59" s="104">
        <v>127.2</v>
      </c>
      <c r="M59" s="104">
        <v>123.66</v>
      </c>
      <c r="N59" s="105">
        <v>128.71</v>
      </c>
      <c r="O59" s="165">
        <f t="shared" si="1"/>
        <v>116.73583333333333</v>
      </c>
    </row>
    <row r="60" spans="1:15" ht="12.75">
      <c r="A60" s="24" t="s">
        <v>53</v>
      </c>
      <c r="B60" s="201" t="s">
        <v>20</v>
      </c>
      <c r="C60" s="254">
        <v>130.13</v>
      </c>
      <c r="D60" s="77">
        <v>125.67</v>
      </c>
      <c r="E60" s="77">
        <v>119.15</v>
      </c>
      <c r="F60" s="108">
        <v>115.46</v>
      </c>
      <c r="G60" s="218">
        <v>114.88</v>
      </c>
      <c r="H60" s="80">
        <v>122.54</v>
      </c>
      <c r="I60" s="80">
        <v>124.75</v>
      </c>
      <c r="J60" s="109">
        <v>127.82</v>
      </c>
      <c r="K60" s="109">
        <v>134.37</v>
      </c>
      <c r="L60" s="109">
        <v>140.1</v>
      </c>
      <c r="M60" s="109">
        <v>136.97</v>
      </c>
      <c r="N60" s="81">
        <v>144.37</v>
      </c>
      <c r="O60" s="164">
        <f t="shared" si="1"/>
        <v>128.0175</v>
      </c>
    </row>
    <row r="61" spans="1:15" ht="13.5" thickBot="1">
      <c r="A61" s="28" t="s">
        <v>17</v>
      </c>
      <c r="B61" s="202" t="s">
        <v>11</v>
      </c>
      <c r="C61" s="259">
        <v>117.48</v>
      </c>
      <c r="D61" s="104">
        <v>115.31</v>
      </c>
      <c r="E61" s="104">
        <v>111.17</v>
      </c>
      <c r="F61" s="101">
        <v>108.58</v>
      </c>
      <c r="G61" s="223">
        <v>107.45</v>
      </c>
      <c r="H61" s="104">
        <v>110.99</v>
      </c>
      <c r="I61" s="104">
        <v>113.86</v>
      </c>
      <c r="J61" s="104">
        <v>117.09</v>
      </c>
      <c r="K61" s="104">
        <v>123.51</v>
      </c>
      <c r="L61" s="104">
        <v>127.12</v>
      </c>
      <c r="M61" s="104">
        <v>123.45</v>
      </c>
      <c r="N61" s="105">
        <v>129.46</v>
      </c>
      <c r="O61" s="165">
        <f t="shared" si="1"/>
        <v>117.1225</v>
      </c>
    </row>
    <row r="62" spans="1:15" ht="12.75">
      <c r="A62" s="68" t="s">
        <v>54</v>
      </c>
      <c r="B62" s="201" t="s">
        <v>20</v>
      </c>
      <c r="C62" s="258">
        <v>131.44</v>
      </c>
      <c r="D62" s="109">
        <v>127.34</v>
      </c>
      <c r="E62" s="80">
        <v>120.67</v>
      </c>
      <c r="F62" s="115">
        <v>116.87</v>
      </c>
      <c r="G62" s="218">
        <v>116.25</v>
      </c>
      <c r="H62" s="79">
        <v>124.09</v>
      </c>
      <c r="I62" s="79">
        <v>125.87</v>
      </c>
      <c r="J62" s="108">
        <v>128.73</v>
      </c>
      <c r="K62" s="109">
        <v>135.37</v>
      </c>
      <c r="L62" s="108">
        <v>140.96</v>
      </c>
      <c r="M62" s="108">
        <v>137.96</v>
      </c>
      <c r="N62" s="212">
        <v>145.04</v>
      </c>
      <c r="O62" s="164">
        <f t="shared" si="1"/>
        <v>129.21583333333334</v>
      </c>
    </row>
    <row r="63" spans="1:15" ht="13.5" thickBot="1">
      <c r="A63" s="70" t="s">
        <v>17</v>
      </c>
      <c r="B63" s="202" t="s">
        <v>11</v>
      </c>
      <c r="C63" s="259">
        <v>115.23</v>
      </c>
      <c r="D63" s="104">
        <v>115.18</v>
      </c>
      <c r="E63" s="104">
        <v>110.91</v>
      </c>
      <c r="F63" s="101">
        <v>108.44</v>
      </c>
      <c r="G63" s="223">
        <v>107.24</v>
      </c>
      <c r="H63" s="103">
        <v>110.71</v>
      </c>
      <c r="I63" s="103">
        <v>113.49</v>
      </c>
      <c r="J63" s="103">
        <v>117.18</v>
      </c>
      <c r="K63" s="104">
        <v>123.37</v>
      </c>
      <c r="L63" s="103">
        <v>127.2</v>
      </c>
      <c r="M63" s="103">
        <v>123.9</v>
      </c>
      <c r="N63" s="120">
        <v>129.19</v>
      </c>
      <c r="O63" s="165">
        <f t="shared" si="1"/>
        <v>116.83666666666669</v>
      </c>
    </row>
    <row r="64" spans="1:7" ht="15">
      <c r="A64" s="707" t="s">
        <v>22</v>
      </c>
      <c r="B64" s="707"/>
      <c r="C64" s="707"/>
      <c r="D64" s="707"/>
      <c r="E64" s="707"/>
      <c r="F64" s="707"/>
      <c r="G64" s="707"/>
    </row>
    <row r="65" ht="12.75">
      <c r="B65" s="1"/>
    </row>
  </sheetData>
  <sheetProtection/>
  <mergeCells count="12">
    <mergeCell ref="B45:B46"/>
    <mergeCell ref="C45:O45"/>
    <mergeCell ref="A4:O4"/>
    <mergeCell ref="A5:O5"/>
    <mergeCell ref="A7:A8"/>
    <mergeCell ref="B7:B8"/>
    <mergeCell ref="C7:O7"/>
    <mergeCell ref="A64:G64"/>
    <mergeCell ref="A26:G26"/>
    <mergeCell ref="A42:O42"/>
    <mergeCell ref="A43:O43"/>
    <mergeCell ref="A45:A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O70"/>
  <sheetViews>
    <sheetView zoomScalePageLayoutView="0" workbookViewId="0" topLeftCell="B1">
      <selection activeCell="B26" sqref="B26:O27"/>
    </sheetView>
  </sheetViews>
  <sheetFormatPr defaultColWidth="9.140625" defaultRowHeight="12.75"/>
  <cols>
    <col min="1" max="1" width="13.140625" style="0" customWidth="1"/>
    <col min="2" max="2" width="15.57421875" style="0" customWidth="1"/>
    <col min="8" max="8" width="9.28125" style="0" bestFit="1" customWidth="1"/>
    <col min="15" max="15" width="9.421875" style="0" bestFit="1" customWidth="1"/>
  </cols>
  <sheetData>
    <row r="6" spans="1:15" ht="15.75">
      <c r="A6" s="708" t="s">
        <v>46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</row>
    <row r="7" spans="1:15" ht="15.75">
      <c r="A7" s="708" t="s">
        <v>63</v>
      </c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</row>
    <row r="8" ht="13.5" thickBot="1"/>
    <row r="9" spans="1:15" ht="15.75" thickBot="1">
      <c r="A9" s="709" t="s">
        <v>4</v>
      </c>
      <c r="B9" s="709" t="s">
        <v>5</v>
      </c>
      <c r="C9" s="714" t="s">
        <v>41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6"/>
    </row>
    <row r="10" spans="1:15" ht="15" thickBot="1">
      <c r="A10" s="710"/>
      <c r="B10" s="720"/>
      <c r="C10" s="216" t="s">
        <v>23</v>
      </c>
      <c r="D10" s="215" t="s">
        <v>24</v>
      </c>
      <c r="E10" s="215" t="s">
        <v>25</v>
      </c>
      <c r="F10" s="215" t="s">
        <v>26</v>
      </c>
      <c r="G10" s="215" t="s">
        <v>27</v>
      </c>
      <c r="H10" s="215" t="s">
        <v>28</v>
      </c>
      <c r="I10" s="215" t="s">
        <v>29</v>
      </c>
      <c r="J10" s="215" t="s">
        <v>30</v>
      </c>
      <c r="K10" s="215" t="s">
        <v>31</v>
      </c>
      <c r="L10" s="215" t="s">
        <v>32</v>
      </c>
      <c r="M10" s="213" t="s">
        <v>33</v>
      </c>
      <c r="N10" s="213" t="s">
        <v>34</v>
      </c>
      <c r="O10" s="252" t="s">
        <v>39</v>
      </c>
    </row>
    <row r="11" spans="1:15" ht="12.75">
      <c r="A11" s="68"/>
      <c r="B11" s="590" t="s">
        <v>2</v>
      </c>
      <c r="C11" s="615">
        <v>234.16</v>
      </c>
      <c r="D11" s="615">
        <v>242.93</v>
      </c>
      <c r="E11" s="615">
        <v>239.13</v>
      </c>
      <c r="F11" s="615">
        <v>231.59</v>
      </c>
      <c r="G11" s="649">
        <v>222.37</v>
      </c>
      <c r="H11" s="615">
        <v>227.18</v>
      </c>
      <c r="I11" s="615">
        <v>231.94</v>
      </c>
      <c r="J11" s="615">
        <v>229.06</v>
      </c>
      <c r="K11" s="615">
        <v>232.2</v>
      </c>
      <c r="L11" s="615">
        <v>227.45</v>
      </c>
      <c r="M11" s="616">
        <v>225.92</v>
      </c>
      <c r="N11" s="618">
        <v>222.45</v>
      </c>
      <c r="O11" s="630">
        <f aca="true" t="shared" si="0" ref="O11:O27">AVERAGE(C11:N11)</f>
        <v>230.53166666666664</v>
      </c>
    </row>
    <row r="12" spans="1:15" ht="12.75">
      <c r="A12" s="69" t="s">
        <v>0</v>
      </c>
      <c r="B12" s="600" t="s">
        <v>3</v>
      </c>
      <c r="C12" s="601">
        <v>225.44</v>
      </c>
      <c r="D12" s="601">
        <v>232.8</v>
      </c>
      <c r="E12" s="601">
        <v>224.82</v>
      </c>
      <c r="F12" s="601">
        <v>217.6</v>
      </c>
      <c r="G12" s="650">
        <v>210.5</v>
      </c>
      <c r="H12" s="601">
        <v>213.87</v>
      </c>
      <c r="I12" s="601">
        <v>216.2</v>
      </c>
      <c r="J12" s="601">
        <v>214.06</v>
      </c>
      <c r="K12" s="601">
        <v>216.19</v>
      </c>
      <c r="L12" s="601">
        <v>211.64</v>
      </c>
      <c r="M12" s="602">
        <v>199.13</v>
      </c>
      <c r="N12" s="621">
        <v>188.09</v>
      </c>
      <c r="O12" s="631">
        <f t="shared" si="0"/>
        <v>214.19500000000002</v>
      </c>
    </row>
    <row r="13" spans="1:15" ht="13.5" thickBot="1">
      <c r="A13" s="69" t="s">
        <v>1</v>
      </c>
      <c r="B13" s="600" t="s">
        <v>6</v>
      </c>
      <c r="C13" s="601">
        <v>202.27</v>
      </c>
      <c r="D13" s="601">
        <v>210.03</v>
      </c>
      <c r="E13" s="601">
        <v>215.18</v>
      </c>
      <c r="F13" s="601">
        <v>208.7</v>
      </c>
      <c r="G13" s="650">
        <v>201.01</v>
      </c>
      <c r="H13" s="601">
        <v>204.24</v>
      </c>
      <c r="I13" s="601">
        <v>206.78</v>
      </c>
      <c r="J13" s="601">
        <v>206.14</v>
      </c>
      <c r="K13" s="601">
        <v>206.9</v>
      </c>
      <c r="L13" s="601">
        <v>210.53</v>
      </c>
      <c r="M13" s="611">
        <v>209.22</v>
      </c>
      <c r="N13" s="621">
        <v>209.79</v>
      </c>
      <c r="O13" s="631">
        <f t="shared" si="0"/>
        <v>207.56583333333333</v>
      </c>
    </row>
    <row r="14" spans="1:15" ht="12.75">
      <c r="A14" s="24" t="s">
        <v>38</v>
      </c>
      <c r="B14" s="633">
        <v>6</v>
      </c>
      <c r="C14" s="615">
        <v>209.46</v>
      </c>
      <c r="D14" s="615">
        <v>220.51</v>
      </c>
      <c r="E14" s="615">
        <v>229.88</v>
      </c>
      <c r="F14" s="615">
        <v>222.63</v>
      </c>
      <c r="G14" s="649">
        <v>211.8</v>
      </c>
      <c r="H14" s="615">
        <v>211.76</v>
      </c>
      <c r="I14" s="615">
        <v>216.85</v>
      </c>
      <c r="J14" s="615">
        <v>214.41</v>
      </c>
      <c r="K14" s="615">
        <v>217.57</v>
      </c>
      <c r="L14" s="615">
        <v>220.41</v>
      </c>
      <c r="M14" s="591">
        <v>222.39</v>
      </c>
      <c r="N14" s="618">
        <v>224.57</v>
      </c>
      <c r="O14" s="630">
        <f t="shared" si="0"/>
        <v>218.51999999999998</v>
      </c>
    </row>
    <row r="15" spans="1:15" ht="13.5" thickBot="1">
      <c r="A15" s="28" t="s">
        <v>8</v>
      </c>
      <c r="B15" s="635" t="s">
        <v>9</v>
      </c>
      <c r="C15" s="610">
        <v>206.05</v>
      </c>
      <c r="D15" s="610">
        <v>215.17</v>
      </c>
      <c r="E15" s="610">
        <v>223.15</v>
      </c>
      <c r="F15" s="610">
        <v>217.16</v>
      </c>
      <c r="G15" s="651">
        <v>205.71</v>
      </c>
      <c r="H15" s="610">
        <v>206.63</v>
      </c>
      <c r="I15" s="610">
        <v>211.59</v>
      </c>
      <c r="J15" s="610">
        <v>209.93</v>
      </c>
      <c r="K15" s="610">
        <v>213.04</v>
      </c>
      <c r="L15" s="610">
        <v>215.49</v>
      </c>
      <c r="M15" s="610">
        <v>216.79</v>
      </c>
      <c r="N15" s="622">
        <v>218.99</v>
      </c>
      <c r="O15" s="652">
        <f t="shared" si="0"/>
        <v>213.3083333333333</v>
      </c>
    </row>
    <row r="16" spans="1:15" ht="12.75">
      <c r="A16" s="24" t="s">
        <v>52</v>
      </c>
      <c r="B16" s="636" t="s">
        <v>20</v>
      </c>
      <c r="C16" s="653">
        <v>251.57</v>
      </c>
      <c r="D16" s="591">
        <v>265.05</v>
      </c>
      <c r="E16" s="591">
        <v>247.22</v>
      </c>
      <c r="F16" s="592">
        <v>241.14</v>
      </c>
      <c r="G16" s="654">
        <v>241.86</v>
      </c>
      <c r="H16" s="591">
        <v>244.23</v>
      </c>
      <c r="I16" s="591">
        <v>240.28</v>
      </c>
      <c r="J16" s="591">
        <v>236.44</v>
      </c>
      <c r="K16" s="591">
        <v>245.66</v>
      </c>
      <c r="L16" s="591">
        <v>237.64</v>
      </c>
      <c r="M16" s="615">
        <v>239.54</v>
      </c>
      <c r="N16" s="637">
        <v>239.39</v>
      </c>
      <c r="O16" s="655">
        <f t="shared" si="0"/>
        <v>244.16833333333332</v>
      </c>
    </row>
    <row r="17" spans="1:15" ht="13.5" thickBot="1">
      <c r="A17" s="28" t="s">
        <v>17</v>
      </c>
      <c r="B17" s="638" t="s">
        <v>11</v>
      </c>
      <c r="C17" s="656">
        <v>235.78</v>
      </c>
      <c r="D17" s="639">
        <v>245.47</v>
      </c>
      <c r="E17" s="639">
        <v>231.3</v>
      </c>
      <c r="F17" s="640">
        <v>228.82</v>
      </c>
      <c r="G17" s="657">
        <v>228.74</v>
      </c>
      <c r="H17" s="639">
        <v>229.75</v>
      </c>
      <c r="I17" s="639">
        <v>227.87</v>
      </c>
      <c r="J17" s="639">
        <v>223.85</v>
      </c>
      <c r="K17" s="639">
        <v>226.92</v>
      </c>
      <c r="L17" s="639">
        <v>218.39</v>
      </c>
      <c r="M17" s="610">
        <v>209.46</v>
      </c>
      <c r="N17" s="641">
        <v>201.51</v>
      </c>
      <c r="O17" s="658">
        <f t="shared" si="0"/>
        <v>225.65499999999997</v>
      </c>
    </row>
    <row r="18" spans="1:15" ht="12.75">
      <c r="A18" s="24" t="s">
        <v>16</v>
      </c>
      <c r="B18" s="590" t="s">
        <v>20</v>
      </c>
      <c r="C18" s="642">
        <v>264.47</v>
      </c>
      <c r="D18" s="642">
        <v>282.92</v>
      </c>
      <c r="E18" s="615">
        <v>260.08</v>
      </c>
      <c r="F18" s="642">
        <v>252.55</v>
      </c>
      <c r="G18" s="649">
        <v>251.08</v>
      </c>
      <c r="H18" s="615">
        <v>252.5</v>
      </c>
      <c r="I18" s="615">
        <v>246.87</v>
      </c>
      <c r="J18" s="615">
        <v>245.14</v>
      </c>
      <c r="K18" s="615">
        <v>258.3</v>
      </c>
      <c r="L18" s="615">
        <v>253.55</v>
      </c>
      <c r="M18" s="615">
        <v>257.95</v>
      </c>
      <c r="N18" s="618">
        <v>258.61</v>
      </c>
      <c r="O18" s="630">
        <f t="shared" si="0"/>
        <v>257.00166666666667</v>
      </c>
    </row>
    <row r="19" spans="1:15" ht="13.5" thickBot="1">
      <c r="A19" s="28" t="s">
        <v>17</v>
      </c>
      <c r="B19" s="609" t="s">
        <v>11</v>
      </c>
      <c r="C19" s="659">
        <v>238.53</v>
      </c>
      <c r="D19" s="610">
        <v>246.12</v>
      </c>
      <c r="E19" s="610">
        <v>232.78</v>
      </c>
      <c r="F19" s="611">
        <v>228.63</v>
      </c>
      <c r="G19" s="651">
        <v>229.39</v>
      </c>
      <c r="H19" s="610">
        <v>231.38</v>
      </c>
      <c r="I19" s="610">
        <v>230.55</v>
      </c>
      <c r="J19" s="610">
        <v>227.89</v>
      </c>
      <c r="K19" s="610">
        <v>232.41</v>
      </c>
      <c r="L19" s="610">
        <v>221.89</v>
      </c>
      <c r="M19" s="610">
        <v>208.65</v>
      </c>
      <c r="N19" s="622">
        <v>200.75</v>
      </c>
      <c r="O19" s="652">
        <f t="shared" si="0"/>
        <v>227.41416666666666</v>
      </c>
    </row>
    <row r="20" spans="1:15" ht="12.75">
      <c r="A20" s="24" t="s">
        <v>37</v>
      </c>
      <c r="B20" s="636" t="s">
        <v>20</v>
      </c>
      <c r="C20" s="643">
        <v>267.2</v>
      </c>
      <c r="D20" s="643">
        <v>282.83</v>
      </c>
      <c r="E20" s="591">
        <v>262.72</v>
      </c>
      <c r="F20" s="643">
        <v>255.88</v>
      </c>
      <c r="G20" s="654">
        <v>253.75</v>
      </c>
      <c r="H20" s="591">
        <v>259.43</v>
      </c>
      <c r="I20" s="591">
        <v>249.76</v>
      </c>
      <c r="J20" s="591">
        <v>247.65</v>
      </c>
      <c r="K20" s="591">
        <v>260.25</v>
      </c>
      <c r="L20" s="591">
        <v>255.2</v>
      </c>
      <c r="M20" s="615">
        <v>260.24</v>
      </c>
      <c r="N20" s="637">
        <v>259.81</v>
      </c>
      <c r="O20" s="655">
        <f t="shared" si="0"/>
        <v>259.56</v>
      </c>
    </row>
    <row r="21" spans="1:15" ht="13.5" thickBot="1">
      <c r="A21" s="28" t="s">
        <v>17</v>
      </c>
      <c r="B21" s="638" t="s">
        <v>11</v>
      </c>
      <c r="C21" s="656">
        <v>238.17</v>
      </c>
      <c r="D21" s="639">
        <v>245.47</v>
      </c>
      <c r="E21" s="639">
        <v>234.16</v>
      </c>
      <c r="F21" s="640">
        <v>229.03</v>
      </c>
      <c r="G21" s="657">
        <v>230.15</v>
      </c>
      <c r="H21" s="639">
        <v>231.69</v>
      </c>
      <c r="I21" s="639">
        <v>230.39</v>
      </c>
      <c r="J21" s="639">
        <v>227.4</v>
      </c>
      <c r="K21" s="639">
        <v>233.76</v>
      </c>
      <c r="L21" s="639">
        <v>223.76</v>
      </c>
      <c r="M21" s="639">
        <v>209.38</v>
      </c>
      <c r="N21" s="641">
        <v>200.65</v>
      </c>
      <c r="O21" s="658">
        <f t="shared" si="0"/>
        <v>227.83416666666673</v>
      </c>
    </row>
    <row r="22" spans="1:15" ht="12.75">
      <c r="A22" s="24" t="s">
        <v>19</v>
      </c>
      <c r="B22" s="590" t="s">
        <v>20</v>
      </c>
      <c r="C22" s="660">
        <v>254.58</v>
      </c>
      <c r="D22" s="615">
        <v>267.69</v>
      </c>
      <c r="E22" s="615">
        <v>251.62</v>
      </c>
      <c r="F22" s="616">
        <v>244.65</v>
      </c>
      <c r="G22" s="649">
        <v>244.33</v>
      </c>
      <c r="H22" s="615">
        <v>245.55</v>
      </c>
      <c r="I22" s="615">
        <v>241.85</v>
      </c>
      <c r="J22" s="615">
        <v>238.81</v>
      </c>
      <c r="K22" s="615">
        <v>250.02</v>
      </c>
      <c r="L22" s="615">
        <v>244.39</v>
      </c>
      <c r="M22" s="615">
        <v>247.49</v>
      </c>
      <c r="N22" s="618">
        <v>243.97</v>
      </c>
      <c r="O22" s="630">
        <f t="shared" si="0"/>
        <v>247.91249999999994</v>
      </c>
    </row>
    <row r="23" spans="1:15" ht="13.5" thickBot="1">
      <c r="A23" s="28" t="s">
        <v>17</v>
      </c>
      <c r="B23" s="609" t="s">
        <v>11</v>
      </c>
      <c r="C23" s="659">
        <v>237.68</v>
      </c>
      <c r="D23" s="610">
        <v>244.95</v>
      </c>
      <c r="E23" s="610">
        <v>233.83</v>
      </c>
      <c r="F23" s="611">
        <v>228.57</v>
      </c>
      <c r="G23" s="651">
        <v>229.91</v>
      </c>
      <c r="H23" s="610">
        <v>231.24</v>
      </c>
      <c r="I23" s="610">
        <v>229.3</v>
      </c>
      <c r="J23" s="610">
        <v>227.47</v>
      </c>
      <c r="K23" s="610">
        <v>232.72</v>
      </c>
      <c r="L23" s="610">
        <v>223.47</v>
      </c>
      <c r="M23" s="610">
        <v>209.81</v>
      </c>
      <c r="N23" s="622">
        <v>200.99</v>
      </c>
      <c r="O23" s="652">
        <f t="shared" si="0"/>
        <v>227.49499999999998</v>
      </c>
    </row>
    <row r="24" spans="1:15" ht="12.75">
      <c r="A24" s="24" t="s">
        <v>53</v>
      </c>
      <c r="B24" s="636" t="s">
        <v>20</v>
      </c>
      <c r="C24" s="643">
        <v>264.47</v>
      </c>
      <c r="D24" s="643">
        <v>280.64</v>
      </c>
      <c r="E24" s="591">
        <v>260.01</v>
      </c>
      <c r="F24" s="643">
        <v>252.57</v>
      </c>
      <c r="G24" s="654">
        <v>251.08</v>
      </c>
      <c r="H24" s="591">
        <v>252.5</v>
      </c>
      <c r="I24" s="591">
        <v>246.87</v>
      </c>
      <c r="J24" s="591">
        <v>245.13</v>
      </c>
      <c r="K24" s="591">
        <v>258.3</v>
      </c>
      <c r="L24" s="591">
        <v>253.56</v>
      </c>
      <c r="M24" s="591">
        <v>257.95</v>
      </c>
      <c r="N24" s="637">
        <v>258.2</v>
      </c>
      <c r="O24" s="655">
        <f t="shared" si="0"/>
        <v>256.7733333333333</v>
      </c>
    </row>
    <row r="25" spans="1:15" ht="13.5" thickBot="1">
      <c r="A25" s="28" t="s">
        <v>17</v>
      </c>
      <c r="B25" s="638" t="s">
        <v>11</v>
      </c>
      <c r="C25" s="656">
        <v>238.54</v>
      </c>
      <c r="D25" s="639">
        <v>246.12</v>
      </c>
      <c r="E25" s="639">
        <v>232.78</v>
      </c>
      <c r="F25" s="640">
        <v>228.63</v>
      </c>
      <c r="G25" s="657">
        <v>229.39</v>
      </c>
      <c r="H25" s="639">
        <v>231.38</v>
      </c>
      <c r="I25" s="639">
        <v>230.55</v>
      </c>
      <c r="J25" s="639">
        <v>227.89</v>
      </c>
      <c r="K25" s="639">
        <v>232.41</v>
      </c>
      <c r="L25" s="639">
        <v>221.89</v>
      </c>
      <c r="M25" s="639">
        <v>208.65</v>
      </c>
      <c r="N25" s="641">
        <v>200.75</v>
      </c>
      <c r="O25" s="658">
        <f t="shared" si="0"/>
        <v>227.415</v>
      </c>
    </row>
    <row r="26" spans="1:15" ht="12.75">
      <c r="A26" s="68" t="s">
        <v>54</v>
      </c>
      <c r="B26" s="219" t="s">
        <v>20</v>
      </c>
      <c r="C26" s="7">
        <v>266.36</v>
      </c>
      <c r="D26" s="109">
        <v>281.96</v>
      </c>
      <c r="E26" s="109">
        <v>261.51</v>
      </c>
      <c r="F26" s="77">
        <v>254.58</v>
      </c>
      <c r="G26" s="220">
        <v>252.32</v>
      </c>
      <c r="H26" s="108">
        <v>253.9</v>
      </c>
      <c r="I26" s="108">
        <v>248.75</v>
      </c>
      <c r="J26" s="108">
        <v>246.62</v>
      </c>
      <c r="K26" s="109">
        <v>259.41</v>
      </c>
      <c r="L26" s="108">
        <v>254.67</v>
      </c>
      <c r="M26" s="108">
        <v>259.42</v>
      </c>
      <c r="N26" s="212">
        <v>259.09</v>
      </c>
      <c r="O26" s="164">
        <f t="shared" si="0"/>
        <v>258.21583333333336</v>
      </c>
    </row>
    <row r="27" spans="1:15" ht="13.5" thickBot="1">
      <c r="A27" s="70" t="s">
        <v>17</v>
      </c>
      <c r="B27" s="222" t="s">
        <v>11</v>
      </c>
      <c r="C27" s="18">
        <v>238.11</v>
      </c>
      <c r="D27" s="104">
        <v>245.44</v>
      </c>
      <c r="E27" s="104">
        <v>234.16</v>
      </c>
      <c r="F27" s="101">
        <v>229.04</v>
      </c>
      <c r="G27" s="228">
        <v>230.22</v>
      </c>
      <c r="H27" s="103">
        <v>231.66</v>
      </c>
      <c r="I27" s="103">
        <v>230.57</v>
      </c>
      <c r="J27" s="103">
        <v>227.61</v>
      </c>
      <c r="K27" s="104">
        <v>233.9</v>
      </c>
      <c r="L27" s="103">
        <v>223.76</v>
      </c>
      <c r="M27" s="103">
        <v>209.33</v>
      </c>
      <c r="N27" s="120">
        <v>200.6</v>
      </c>
      <c r="O27" s="165">
        <f t="shared" si="0"/>
        <v>227.86666666666667</v>
      </c>
    </row>
    <row r="28" spans="1:7" ht="15">
      <c r="A28" s="707" t="s">
        <v>22</v>
      </c>
      <c r="B28" s="707"/>
      <c r="C28" s="707"/>
      <c r="D28" s="707"/>
      <c r="E28" s="707"/>
      <c r="F28" s="707"/>
      <c r="G28" s="707"/>
    </row>
    <row r="29" ht="12.75">
      <c r="B29" s="1"/>
    </row>
    <row r="30" ht="12.75">
      <c r="B30" s="2"/>
    </row>
    <row r="47" spans="1:15" ht="15.75">
      <c r="A47" s="708" t="s">
        <v>49</v>
      </c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</row>
    <row r="48" spans="1:15" ht="15.75">
      <c r="A48" s="708" t="s">
        <v>64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</row>
    <row r="49" ht="13.5" thickBot="1"/>
    <row r="50" spans="1:15" ht="15.75" thickBot="1">
      <c r="A50" s="709" t="s">
        <v>4</v>
      </c>
      <c r="B50" s="709" t="s">
        <v>5</v>
      </c>
      <c r="C50" s="719" t="s">
        <v>41</v>
      </c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8"/>
    </row>
    <row r="51" spans="1:15" ht="15.75" thickBot="1">
      <c r="A51" s="720"/>
      <c r="B51" s="720"/>
      <c r="C51" s="186" t="s">
        <v>23</v>
      </c>
      <c r="D51" s="186" t="s">
        <v>24</v>
      </c>
      <c r="E51" s="186" t="s">
        <v>25</v>
      </c>
      <c r="F51" s="173" t="s">
        <v>26</v>
      </c>
      <c r="G51" s="186" t="s">
        <v>27</v>
      </c>
      <c r="H51" s="175" t="s">
        <v>28</v>
      </c>
      <c r="I51" s="186" t="s">
        <v>29</v>
      </c>
      <c r="J51" s="186" t="s">
        <v>30</v>
      </c>
      <c r="K51" s="186" t="s">
        <v>31</v>
      </c>
      <c r="L51" s="186" t="s">
        <v>32</v>
      </c>
      <c r="M51" s="187" t="s">
        <v>33</v>
      </c>
      <c r="N51" s="188" t="s">
        <v>34</v>
      </c>
      <c r="O51" s="205" t="s">
        <v>39</v>
      </c>
    </row>
    <row r="52" spans="1:15" ht="12.75">
      <c r="A52" s="68"/>
      <c r="B52" s="68" t="s">
        <v>2</v>
      </c>
      <c r="C52" s="254">
        <v>132.16</v>
      </c>
      <c r="D52" s="77">
        <v>140.47</v>
      </c>
      <c r="E52" s="77">
        <v>139.97</v>
      </c>
      <c r="F52" s="247">
        <v>137.38</v>
      </c>
      <c r="G52" s="268">
        <v>132.94</v>
      </c>
      <c r="H52" s="261">
        <v>140.47</v>
      </c>
      <c r="I52" s="246">
        <v>143.25</v>
      </c>
      <c r="J52" s="77">
        <v>141</v>
      </c>
      <c r="K52" s="77">
        <v>126.75</v>
      </c>
      <c r="L52" s="77">
        <v>103.97</v>
      </c>
      <c r="M52" s="77">
        <v>99.75</v>
      </c>
      <c r="N52" s="247">
        <v>92.44</v>
      </c>
      <c r="O52" s="164">
        <f aca="true" t="shared" si="1" ref="O52:O68">AVERAGE(C52:N52)</f>
        <v>127.54583333333335</v>
      </c>
    </row>
    <row r="53" spans="1:15" ht="12.75">
      <c r="A53" s="69" t="s">
        <v>0</v>
      </c>
      <c r="B53" s="69" t="s">
        <v>3</v>
      </c>
      <c r="C53" s="255">
        <v>127.24</v>
      </c>
      <c r="D53" s="85">
        <v>134.61</v>
      </c>
      <c r="E53" s="85">
        <v>131.61</v>
      </c>
      <c r="F53" s="249">
        <v>129.08</v>
      </c>
      <c r="G53" s="269">
        <v>135.85</v>
      </c>
      <c r="H53" s="262">
        <v>132.28</v>
      </c>
      <c r="I53" s="248">
        <v>134.38</v>
      </c>
      <c r="J53" s="85">
        <v>132.68</v>
      </c>
      <c r="K53" s="85">
        <v>119.18</v>
      </c>
      <c r="L53" s="85">
        <v>97.44</v>
      </c>
      <c r="M53" s="85">
        <v>90.03</v>
      </c>
      <c r="N53" s="249">
        <v>81.32</v>
      </c>
      <c r="O53" s="162">
        <f t="shared" si="1"/>
        <v>120.47500000000001</v>
      </c>
    </row>
    <row r="54" spans="1:15" ht="13.5" thickBot="1">
      <c r="A54" s="70" t="s">
        <v>1</v>
      </c>
      <c r="B54" s="70" t="s">
        <v>6</v>
      </c>
      <c r="C54" s="256">
        <v>114.16</v>
      </c>
      <c r="D54" s="101">
        <v>121.46</v>
      </c>
      <c r="E54" s="101">
        <v>125.97</v>
      </c>
      <c r="F54" s="251">
        <v>123.81</v>
      </c>
      <c r="G54" s="270">
        <v>120.17</v>
      </c>
      <c r="H54" s="263">
        <v>126.31</v>
      </c>
      <c r="I54" s="250">
        <v>128.96</v>
      </c>
      <c r="J54" s="101">
        <v>127.41</v>
      </c>
      <c r="K54" s="101">
        <v>114.11</v>
      </c>
      <c r="L54" s="101">
        <v>95.99</v>
      </c>
      <c r="M54" s="101">
        <v>91.54</v>
      </c>
      <c r="N54" s="251">
        <v>86.42</v>
      </c>
      <c r="O54" s="165">
        <f t="shared" si="1"/>
        <v>114.69250000000001</v>
      </c>
    </row>
    <row r="55" spans="1:15" ht="12.75">
      <c r="A55" s="26" t="s">
        <v>38</v>
      </c>
      <c r="B55" s="203">
        <v>6</v>
      </c>
      <c r="C55" s="257">
        <v>118.22</v>
      </c>
      <c r="D55" s="80">
        <v>127.54</v>
      </c>
      <c r="E55" s="80">
        <v>134.58</v>
      </c>
      <c r="F55" s="117">
        <v>132.06</v>
      </c>
      <c r="G55" s="268">
        <v>126.62</v>
      </c>
      <c r="H55" s="264">
        <v>130.99</v>
      </c>
      <c r="I55" s="80">
        <v>134.89</v>
      </c>
      <c r="J55" s="80">
        <v>132.24</v>
      </c>
      <c r="K55" s="80">
        <v>119.84</v>
      </c>
      <c r="L55" s="80">
        <v>100.03</v>
      </c>
      <c r="M55" s="80">
        <v>96.53</v>
      </c>
      <c r="N55" s="117">
        <v>91.4</v>
      </c>
      <c r="O55" s="161">
        <f t="shared" si="1"/>
        <v>120.41166666666668</v>
      </c>
    </row>
    <row r="56" spans="1:15" ht="13.5" thickBot="1">
      <c r="A56" s="28" t="s">
        <v>8</v>
      </c>
      <c r="B56" s="204" t="s">
        <v>9</v>
      </c>
      <c r="C56" s="255">
        <v>116.29</v>
      </c>
      <c r="D56" s="85">
        <v>124.45</v>
      </c>
      <c r="E56" s="101">
        <v>130.63</v>
      </c>
      <c r="F56" s="251">
        <v>128.82</v>
      </c>
      <c r="G56" s="270">
        <v>122.98</v>
      </c>
      <c r="H56" s="265">
        <v>127.84</v>
      </c>
      <c r="I56" s="104">
        <v>131.64</v>
      </c>
      <c r="J56" s="104">
        <v>129.31</v>
      </c>
      <c r="K56" s="104">
        <v>117.18</v>
      </c>
      <c r="L56" s="104">
        <v>97.72</v>
      </c>
      <c r="M56" s="104">
        <v>94.09</v>
      </c>
      <c r="N56" s="105">
        <v>89.15</v>
      </c>
      <c r="O56" s="165">
        <f t="shared" si="1"/>
        <v>117.50833333333334</v>
      </c>
    </row>
    <row r="57" spans="1:15" ht="12.75">
      <c r="A57" s="24" t="s">
        <v>52</v>
      </c>
      <c r="B57" s="201" t="s">
        <v>20</v>
      </c>
      <c r="C57" s="258">
        <v>141.99</v>
      </c>
      <c r="D57" s="109">
        <v>153.26</v>
      </c>
      <c r="E57" s="80">
        <v>144.77</v>
      </c>
      <c r="F57" s="260">
        <v>143.07</v>
      </c>
      <c r="G57" s="268">
        <v>144.6</v>
      </c>
      <c r="H57" s="264">
        <v>150.69</v>
      </c>
      <c r="I57" s="109">
        <v>149.78</v>
      </c>
      <c r="J57" s="109">
        <v>148.32</v>
      </c>
      <c r="K57" s="109">
        <v>135.33</v>
      </c>
      <c r="L57" s="109">
        <v>109.36</v>
      </c>
      <c r="M57" s="109">
        <v>106.35</v>
      </c>
      <c r="N57" s="81">
        <v>99.85</v>
      </c>
      <c r="O57" s="164">
        <f t="shared" si="1"/>
        <v>135.61416666666662</v>
      </c>
    </row>
    <row r="58" spans="1:15" ht="13.5" thickBot="1">
      <c r="A58" s="28" t="s">
        <v>17</v>
      </c>
      <c r="B58" s="202" t="s">
        <v>11</v>
      </c>
      <c r="C58" s="259">
        <v>133.07</v>
      </c>
      <c r="D58" s="104">
        <v>141.92</v>
      </c>
      <c r="E58" s="104">
        <v>135.43</v>
      </c>
      <c r="F58" s="251">
        <v>135.75</v>
      </c>
      <c r="G58" s="270">
        <v>136.75</v>
      </c>
      <c r="H58" s="265">
        <v>142.03</v>
      </c>
      <c r="I58" s="104">
        <v>142.51</v>
      </c>
      <c r="J58" s="104">
        <v>140.08</v>
      </c>
      <c r="K58" s="104">
        <v>125.84</v>
      </c>
      <c r="L58" s="104">
        <v>101.4</v>
      </c>
      <c r="M58" s="104">
        <v>94.99</v>
      </c>
      <c r="N58" s="105">
        <v>87.4</v>
      </c>
      <c r="O58" s="165">
        <f t="shared" si="1"/>
        <v>126.43083333333334</v>
      </c>
    </row>
    <row r="59" spans="1:15" ht="12.75">
      <c r="A59" s="24" t="s">
        <v>16</v>
      </c>
      <c r="B59" s="201" t="s">
        <v>20</v>
      </c>
      <c r="C59" s="254">
        <v>149.26</v>
      </c>
      <c r="D59" s="77">
        <v>163.58</v>
      </c>
      <c r="E59" s="77">
        <v>152.3</v>
      </c>
      <c r="F59" s="212">
        <v>149.83</v>
      </c>
      <c r="G59" s="268">
        <v>150.11</v>
      </c>
      <c r="H59" s="264">
        <v>156.11</v>
      </c>
      <c r="I59" s="80">
        <v>154.12</v>
      </c>
      <c r="J59" s="109">
        <v>154.04</v>
      </c>
      <c r="K59" s="109">
        <v>141.87</v>
      </c>
      <c r="L59" s="109">
        <v>115.66</v>
      </c>
      <c r="M59" s="109">
        <v>113.23</v>
      </c>
      <c r="N59" s="81">
        <v>106.02</v>
      </c>
      <c r="O59" s="164">
        <f t="shared" si="1"/>
        <v>142.17749999999998</v>
      </c>
    </row>
    <row r="60" spans="1:15" ht="13.5" thickBot="1">
      <c r="A60" s="28" t="s">
        <v>17</v>
      </c>
      <c r="B60" s="202" t="s">
        <v>11</v>
      </c>
      <c r="C60" s="259">
        <v>134.62</v>
      </c>
      <c r="D60" s="104">
        <v>142.29</v>
      </c>
      <c r="E60" s="104">
        <v>136.3</v>
      </c>
      <c r="F60" s="251">
        <v>135.64</v>
      </c>
      <c r="G60" s="270">
        <v>137.14</v>
      </c>
      <c r="H60" s="265">
        <v>143.03</v>
      </c>
      <c r="I60" s="104">
        <v>143.88</v>
      </c>
      <c r="J60" s="104">
        <v>142.22</v>
      </c>
      <c r="K60" s="104">
        <v>128.01</v>
      </c>
      <c r="L60" s="104">
        <v>102.31</v>
      </c>
      <c r="M60" s="104">
        <v>94.77</v>
      </c>
      <c r="N60" s="105">
        <v>87.12</v>
      </c>
      <c r="O60" s="165">
        <f t="shared" si="1"/>
        <v>127.27749999999999</v>
      </c>
    </row>
    <row r="61" spans="1:15" ht="12.75">
      <c r="A61" s="24" t="s">
        <v>37</v>
      </c>
      <c r="B61" s="201" t="s">
        <v>20</v>
      </c>
      <c r="C61" s="254">
        <v>150.81</v>
      </c>
      <c r="D61" s="77">
        <v>163.55</v>
      </c>
      <c r="E61" s="77">
        <v>153.84</v>
      </c>
      <c r="F61" s="212">
        <v>151.81</v>
      </c>
      <c r="G61" s="268">
        <v>151.7</v>
      </c>
      <c r="H61" s="264">
        <v>160.83</v>
      </c>
      <c r="I61" s="80">
        <v>159.3</v>
      </c>
      <c r="J61" s="109">
        <v>158.95</v>
      </c>
      <c r="K61" s="109">
        <v>146.14</v>
      </c>
      <c r="L61" s="109">
        <v>118.94</v>
      </c>
      <c r="M61" s="109">
        <v>116.7</v>
      </c>
      <c r="N61" s="81">
        <v>109.01</v>
      </c>
      <c r="O61" s="164">
        <f t="shared" si="1"/>
        <v>145.1316666666667</v>
      </c>
    </row>
    <row r="62" spans="1:15" ht="13.5" thickBot="1">
      <c r="A62" s="28" t="s">
        <v>17</v>
      </c>
      <c r="B62" s="202" t="s">
        <v>11</v>
      </c>
      <c r="C62" s="259">
        <v>134.42</v>
      </c>
      <c r="D62" s="104">
        <v>141.92</v>
      </c>
      <c r="E62" s="104">
        <v>137.11</v>
      </c>
      <c r="F62" s="251">
        <v>135.88</v>
      </c>
      <c r="G62" s="270">
        <v>137.59</v>
      </c>
      <c r="H62" s="265">
        <v>143.2</v>
      </c>
      <c r="I62" s="104">
        <v>144.31</v>
      </c>
      <c r="J62" s="104">
        <v>142.05</v>
      </c>
      <c r="K62" s="104">
        <v>128.71</v>
      </c>
      <c r="L62" s="104">
        <v>102.86</v>
      </c>
      <c r="M62" s="104">
        <v>95.01</v>
      </c>
      <c r="N62" s="105">
        <v>87.06</v>
      </c>
      <c r="O62" s="165">
        <f t="shared" si="1"/>
        <v>127.50999999999998</v>
      </c>
    </row>
    <row r="63" spans="1:15" ht="12.75">
      <c r="A63" s="24" t="s">
        <v>19</v>
      </c>
      <c r="B63" s="201" t="s">
        <v>20</v>
      </c>
      <c r="C63" s="254">
        <v>143.69</v>
      </c>
      <c r="D63" s="77">
        <v>154.79</v>
      </c>
      <c r="E63" s="77">
        <v>147.34</v>
      </c>
      <c r="F63" s="212">
        <v>145.15</v>
      </c>
      <c r="G63" s="268">
        <v>146.07</v>
      </c>
      <c r="H63" s="264">
        <v>151.84</v>
      </c>
      <c r="I63" s="80">
        <v>150.86</v>
      </c>
      <c r="J63" s="109">
        <v>149.74</v>
      </c>
      <c r="K63" s="109">
        <v>137.61</v>
      </c>
      <c r="L63" s="109">
        <v>111.78</v>
      </c>
      <c r="M63" s="109">
        <v>109.07</v>
      </c>
      <c r="N63" s="81">
        <v>101.26</v>
      </c>
      <c r="O63" s="164">
        <f t="shared" si="1"/>
        <v>137.43333333333334</v>
      </c>
    </row>
    <row r="64" spans="1:15" ht="13.5" thickBot="1">
      <c r="A64" s="28" t="s">
        <v>17</v>
      </c>
      <c r="B64" s="202" t="s">
        <v>11</v>
      </c>
      <c r="C64" s="259">
        <v>134.14</v>
      </c>
      <c r="D64" s="104">
        <v>141.62</v>
      </c>
      <c r="E64" s="104">
        <v>136.91</v>
      </c>
      <c r="F64" s="251">
        <v>135.61</v>
      </c>
      <c r="G64" s="270">
        <v>137.45</v>
      </c>
      <c r="H64" s="265">
        <v>142.92</v>
      </c>
      <c r="I64" s="104">
        <v>143.5</v>
      </c>
      <c r="J64" s="104">
        <v>141.92</v>
      </c>
      <c r="K64" s="104">
        <v>128.25</v>
      </c>
      <c r="L64" s="104">
        <v>102.84</v>
      </c>
      <c r="M64" s="104">
        <v>95.6</v>
      </c>
      <c r="N64" s="105">
        <v>87.08</v>
      </c>
      <c r="O64" s="165">
        <f t="shared" si="1"/>
        <v>127.31999999999998</v>
      </c>
    </row>
    <row r="65" spans="1:15" ht="12.75">
      <c r="A65" s="24" t="s">
        <v>53</v>
      </c>
      <c r="B65" s="201" t="s">
        <v>20</v>
      </c>
      <c r="C65" s="254">
        <v>149.27</v>
      </c>
      <c r="D65" s="77">
        <v>162.28</v>
      </c>
      <c r="E65" s="77">
        <v>152.26</v>
      </c>
      <c r="F65" s="212">
        <v>149.84</v>
      </c>
      <c r="G65" s="268">
        <v>150.11</v>
      </c>
      <c r="H65" s="264">
        <v>156.11</v>
      </c>
      <c r="I65" s="80">
        <v>154.12</v>
      </c>
      <c r="J65" s="109">
        <v>154.04</v>
      </c>
      <c r="K65" s="109">
        <v>141.87</v>
      </c>
      <c r="L65" s="109">
        <v>115.66</v>
      </c>
      <c r="M65" s="109">
        <v>113.23</v>
      </c>
      <c r="N65" s="81">
        <v>106.02</v>
      </c>
      <c r="O65" s="164">
        <f t="shared" si="1"/>
        <v>142.06750000000002</v>
      </c>
    </row>
    <row r="66" spans="1:15" ht="13.5" thickBot="1">
      <c r="A66" s="28" t="s">
        <v>17</v>
      </c>
      <c r="B66" s="202" t="s">
        <v>11</v>
      </c>
      <c r="C66" s="259">
        <v>134.63</v>
      </c>
      <c r="D66" s="104">
        <v>142.29</v>
      </c>
      <c r="E66" s="104">
        <v>136.3</v>
      </c>
      <c r="F66" s="251">
        <v>135.64</v>
      </c>
      <c r="G66" s="270">
        <v>137.14</v>
      </c>
      <c r="H66" s="265">
        <v>143.03</v>
      </c>
      <c r="I66" s="104">
        <v>143.88</v>
      </c>
      <c r="J66" s="104">
        <v>142.22</v>
      </c>
      <c r="K66" s="104">
        <v>128.01</v>
      </c>
      <c r="L66" s="104">
        <v>102.31</v>
      </c>
      <c r="M66" s="104">
        <v>94.77</v>
      </c>
      <c r="N66" s="105">
        <v>87.13</v>
      </c>
      <c r="O66" s="165">
        <f t="shared" si="1"/>
        <v>127.27916666666665</v>
      </c>
    </row>
    <row r="67" spans="1:15" ht="12.75">
      <c r="A67" s="68" t="s">
        <v>54</v>
      </c>
      <c r="B67" s="201" t="s">
        <v>20</v>
      </c>
      <c r="C67" s="258">
        <v>150.33</v>
      </c>
      <c r="D67" s="109">
        <v>163.05</v>
      </c>
      <c r="E67" s="80">
        <v>153.13</v>
      </c>
      <c r="F67" s="260">
        <v>151.04</v>
      </c>
      <c r="G67" s="268">
        <v>150.85</v>
      </c>
      <c r="H67" s="266">
        <v>156.03</v>
      </c>
      <c r="I67" s="79">
        <v>155.88</v>
      </c>
      <c r="J67" s="108">
        <v>154.94</v>
      </c>
      <c r="K67" s="109">
        <v>142.58</v>
      </c>
      <c r="L67" s="108">
        <v>116.15</v>
      </c>
      <c r="M67" s="108">
        <v>113.95</v>
      </c>
      <c r="N67" s="212">
        <v>106.43</v>
      </c>
      <c r="O67" s="164">
        <f t="shared" si="1"/>
        <v>142.86333333333334</v>
      </c>
    </row>
    <row r="68" spans="1:15" ht="13.5" thickBot="1">
      <c r="A68" s="70" t="s">
        <v>17</v>
      </c>
      <c r="B68" s="202" t="s">
        <v>11</v>
      </c>
      <c r="C68" s="259">
        <v>134.39</v>
      </c>
      <c r="D68" s="104">
        <v>141.9</v>
      </c>
      <c r="E68" s="104">
        <v>137.11</v>
      </c>
      <c r="F68" s="251">
        <v>135.88</v>
      </c>
      <c r="G68" s="270">
        <v>137.64</v>
      </c>
      <c r="H68" s="267">
        <v>143.18</v>
      </c>
      <c r="I68" s="103">
        <v>144.28</v>
      </c>
      <c r="J68" s="103">
        <v>142.13</v>
      </c>
      <c r="K68" s="104">
        <v>128.69</v>
      </c>
      <c r="L68" s="103">
        <v>102.84</v>
      </c>
      <c r="M68" s="103">
        <v>94.96</v>
      </c>
      <c r="N68" s="120">
        <v>87.02</v>
      </c>
      <c r="O68" s="165">
        <f t="shared" si="1"/>
        <v>127.50166666666665</v>
      </c>
    </row>
    <row r="69" spans="1:7" ht="15">
      <c r="A69" s="707" t="s">
        <v>22</v>
      </c>
      <c r="B69" s="707"/>
      <c r="C69" s="707"/>
      <c r="D69" s="707"/>
      <c r="E69" s="707"/>
      <c r="F69" s="707"/>
      <c r="G69" s="707"/>
    </row>
    <row r="70" ht="12.75">
      <c r="B70" s="1"/>
    </row>
  </sheetData>
  <sheetProtection/>
  <mergeCells count="12">
    <mergeCell ref="B50:B51"/>
    <mergeCell ref="C50:O50"/>
    <mergeCell ref="A6:O6"/>
    <mergeCell ref="A7:O7"/>
    <mergeCell ref="A9:A10"/>
    <mergeCell ref="B9:B10"/>
    <mergeCell ref="C9:O9"/>
    <mergeCell ref="A69:G69"/>
    <mergeCell ref="A28:G28"/>
    <mergeCell ref="A47:O47"/>
    <mergeCell ref="A48:O48"/>
    <mergeCell ref="A50:A5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Q70"/>
  <sheetViews>
    <sheetView zoomScalePageLayoutView="0" workbookViewId="0" topLeftCell="A8">
      <selection activeCell="T22" sqref="T22"/>
    </sheetView>
  </sheetViews>
  <sheetFormatPr defaultColWidth="9.140625" defaultRowHeight="12.75"/>
  <cols>
    <col min="2" max="2" width="15.140625" style="0" customWidth="1"/>
  </cols>
  <sheetData>
    <row r="6" spans="1:15" ht="15.75">
      <c r="A6" s="708" t="s">
        <v>46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</row>
    <row r="7" spans="1:15" ht="15.75">
      <c r="A7" s="708" t="s">
        <v>65</v>
      </c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</row>
    <row r="8" ht="13.5" thickBot="1"/>
    <row r="9" spans="1:15" ht="15.75" thickBot="1">
      <c r="A9" s="709" t="s">
        <v>4</v>
      </c>
      <c r="B9" s="709" t="s">
        <v>5</v>
      </c>
      <c r="C9" s="714" t="s">
        <v>41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6"/>
    </row>
    <row r="10" spans="1:15" ht="15" thickBot="1">
      <c r="A10" s="710"/>
      <c r="B10" s="720"/>
      <c r="C10" s="216" t="s">
        <v>23</v>
      </c>
      <c r="D10" s="215" t="s">
        <v>24</v>
      </c>
      <c r="E10" s="215" t="s">
        <v>25</v>
      </c>
      <c r="F10" s="215" t="s">
        <v>26</v>
      </c>
      <c r="G10" s="215" t="s">
        <v>27</v>
      </c>
      <c r="H10" s="215" t="s">
        <v>28</v>
      </c>
      <c r="I10" s="215" t="s">
        <v>29</v>
      </c>
      <c r="J10" s="215" t="s">
        <v>30</v>
      </c>
      <c r="K10" s="215" t="s">
        <v>31</v>
      </c>
      <c r="L10" s="215" t="s">
        <v>32</v>
      </c>
      <c r="M10" s="213" t="s">
        <v>33</v>
      </c>
      <c r="N10" s="213" t="s">
        <v>34</v>
      </c>
      <c r="O10" s="252" t="s">
        <v>39</v>
      </c>
    </row>
    <row r="11" spans="1:17" ht="12.75">
      <c r="A11" s="68"/>
      <c r="B11" s="219" t="s">
        <v>2</v>
      </c>
      <c r="C11" s="615">
        <v>235.26</v>
      </c>
      <c r="D11" s="615">
        <v>242.63</v>
      </c>
      <c r="E11" s="615">
        <v>235.62</v>
      </c>
      <c r="F11" s="615">
        <v>231.21</v>
      </c>
      <c r="G11" s="649">
        <v>237.32</v>
      </c>
      <c r="H11" s="615">
        <v>235.58</v>
      </c>
      <c r="I11" s="615">
        <v>224.74</v>
      </c>
      <c r="J11" s="615">
        <v>223.05</v>
      </c>
      <c r="K11" s="615">
        <v>221.49</v>
      </c>
      <c r="L11" s="615">
        <v>220.59</v>
      </c>
      <c r="M11" s="616">
        <v>218.38</v>
      </c>
      <c r="N11" s="618">
        <v>222.65</v>
      </c>
      <c r="O11" s="630">
        <f aca="true" t="shared" si="0" ref="O11:O27">AVERAGE(C11:N11)</f>
        <v>229.04333333333332</v>
      </c>
      <c r="Q11" s="288">
        <f>AVERAGE(C11:N11)</f>
        <v>229.04333333333332</v>
      </c>
    </row>
    <row r="12" spans="1:15" ht="12.75">
      <c r="A12" s="69" t="s">
        <v>0</v>
      </c>
      <c r="B12" s="221" t="s">
        <v>3</v>
      </c>
      <c r="C12" s="601">
        <v>195.84</v>
      </c>
      <c r="D12" s="601">
        <v>204.48</v>
      </c>
      <c r="E12" s="601">
        <v>201.17</v>
      </c>
      <c r="F12" s="601">
        <v>197.12</v>
      </c>
      <c r="G12" s="650">
        <v>208.04</v>
      </c>
      <c r="H12" s="601">
        <v>206.67</v>
      </c>
      <c r="I12" s="601">
        <v>198.04</v>
      </c>
      <c r="J12" s="601">
        <v>198.96</v>
      </c>
      <c r="K12" s="601">
        <v>191.25</v>
      </c>
      <c r="L12" s="601">
        <v>186.77</v>
      </c>
      <c r="M12" s="602">
        <v>184.21</v>
      </c>
      <c r="N12" s="621">
        <v>188.75</v>
      </c>
      <c r="O12" s="631">
        <f t="shared" si="0"/>
        <v>196.77499999999998</v>
      </c>
    </row>
    <row r="13" spans="1:15" ht="13.5" thickBot="1">
      <c r="A13" s="69" t="s">
        <v>1</v>
      </c>
      <c r="B13" s="221" t="s">
        <v>6</v>
      </c>
      <c r="C13" s="601">
        <v>216.26</v>
      </c>
      <c r="D13" s="601">
        <v>215.03</v>
      </c>
      <c r="E13" s="601">
        <v>204.44</v>
      </c>
      <c r="F13" s="601">
        <v>189.17</v>
      </c>
      <c r="G13" s="650">
        <v>182.4</v>
      </c>
      <c r="H13" s="601">
        <v>179.67</v>
      </c>
      <c r="I13" s="601">
        <v>174.25</v>
      </c>
      <c r="J13" s="601">
        <v>179.33</v>
      </c>
      <c r="K13" s="601">
        <v>181.69</v>
      </c>
      <c r="L13" s="601">
        <v>175.38</v>
      </c>
      <c r="M13" s="611">
        <v>153.15</v>
      </c>
      <c r="N13" s="621">
        <v>167.64</v>
      </c>
      <c r="O13" s="631">
        <f t="shared" si="0"/>
        <v>184.86749999999998</v>
      </c>
    </row>
    <row r="14" spans="1:15" ht="12.75">
      <c r="A14" s="24" t="s">
        <v>38</v>
      </c>
      <c r="B14" s="225">
        <v>6</v>
      </c>
      <c r="C14" s="615">
        <v>227.03</v>
      </c>
      <c r="D14" s="615">
        <v>223.65</v>
      </c>
      <c r="E14" s="615">
        <v>212.88</v>
      </c>
      <c r="F14" s="615">
        <v>200.34</v>
      </c>
      <c r="G14" s="649">
        <v>197.55</v>
      </c>
      <c r="H14" s="615">
        <v>188.5</v>
      </c>
      <c r="I14" s="615">
        <v>180.22</v>
      </c>
      <c r="J14" s="615">
        <v>186.3</v>
      </c>
      <c r="K14" s="615">
        <v>189.22</v>
      </c>
      <c r="L14" s="615">
        <v>181.75</v>
      </c>
      <c r="M14" s="591">
        <v>162.93</v>
      </c>
      <c r="N14" s="618">
        <v>176.71</v>
      </c>
      <c r="O14" s="630">
        <f t="shared" si="0"/>
        <v>193.92333333333332</v>
      </c>
    </row>
    <row r="15" spans="1:15" ht="13.5" thickBot="1">
      <c r="A15" s="28" t="s">
        <v>8</v>
      </c>
      <c r="B15" s="226" t="s">
        <v>9</v>
      </c>
      <c r="C15" s="610">
        <v>222.04</v>
      </c>
      <c r="D15" s="610">
        <v>218.49</v>
      </c>
      <c r="E15" s="610">
        <v>207.71</v>
      </c>
      <c r="F15" s="610">
        <v>195.21</v>
      </c>
      <c r="G15" s="651">
        <v>193.43</v>
      </c>
      <c r="H15" s="610">
        <v>184.49</v>
      </c>
      <c r="I15" s="610">
        <v>175.74</v>
      </c>
      <c r="J15" s="610">
        <v>181.75</v>
      </c>
      <c r="K15" s="610">
        <v>184.78</v>
      </c>
      <c r="L15" s="610">
        <v>176.5</v>
      </c>
      <c r="M15" s="610">
        <v>157.72</v>
      </c>
      <c r="N15" s="622">
        <v>171.49</v>
      </c>
      <c r="O15" s="652">
        <f t="shared" si="0"/>
        <v>189.11250000000004</v>
      </c>
    </row>
    <row r="16" spans="1:15" ht="12.75">
      <c r="A16" s="24" t="s">
        <v>52</v>
      </c>
      <c r="B16" s="224" t="s">
        <v>20</v>
      </c>
      <c r="C16" s="653">
        <v>246.06</v>
      </c>
      <c r="D16" s="591">
        <v>246.87</v>
      </c>
      <c r="E16" s="591">
        <v>239.21</v>
      </c>
      <c r="F16" s="592">
        <v>235.84</v>
      </c>
      <c r="G16" s="654">
        <v>243.56</v>
      </c>
      <c r="H16" s="591">
        <v>235.86</v>
      </c>
      <c r="I16" s="591">
        <v>230.73</v>
      </c>
      <c r="J16" s="591">
        <v>235.46</v>
      </c>
      <c r="K16" s="591">
        <v>233.14</v>
      </c>
      <c r="L16" s="591">
        <v>241.36</v>
      </c>
      <c r="M16" s="615">
        <v>246.39</v>
      </c>
      <c r="N16" s="637">
        <v>254.46</v>
      </c>
      <c r="O16" s="655">
        <f t="shared" si="0"/>
        <v>240.745</v>
      </c>
    </row>
    <row r="17" spans="1:15" ht="13.5" thickBot="1">
      <c r="A17" s="28" t="s">
        <v>17</v>
      </c>
      <c r="B17" s="227" t="s">
        <v>11</v>
      </c>
      <c r="C17" s="656">
        <v>208.21</v>
      </c>
      <c r="D17" s="639">
        <v>218.8</v>
      </c>
      <c r="E17" s="639">
        <v>212.69</v>
      </c>
      <c r="F17" s="640">
        <v>208.58</v>
      </c>
      <c r="G17" s="657">
        <v>213.26</v>
      </c>
      <c r="H17" s="639">
        <v>210.25</v>
      </c>
      <c r="I17" s="639">
        <v>208.98</v>
      </c>
      <c r="J17" s="639">
        <v>208.07</v>
      </c>
      <c r="K17" s="639">
        <v>202.41</v>
      </c>
      <c r="L17" s="639">
        <v>192.25</v>
      </c>
      <c r="M17" s="610">
        <v>188.53</v>
      </c>
      <c r="N17" s="641">
        <v>190.1</v>
      </c>
      <c r="O17" s="658">
        <f t="shared" si="0"/>
        <v>205.1775</v>
      </c>
    </row>
    <row r="18" spans="1:15" ht="12.75">
      <c r="A18" s="24" t="s">
        <v>16</v>
      </c>
      <c r="B18" s="219" t="s">
        <v>20</v>
      </c>
      <c r="C18" s="642">
        <v>263.67</v>
      </c>
      <c r="D18" s="642">
        <v>265.5</v>
      </c>
      <c r="E18" s="615">
        <v>258.62</v>
      </c>
      <c r="F18" s="642">
        <v>255.75</v>
      </c>
      <c r="G18" s="649">
        <v>263.99</v>
      </c>
      <c r="H18" s="615">
        <v>251.55</v>
      </c>
      <c r="I18" s="615">
        <v>243.14</v>
      </c>
      <c r="J18" s="615">
        <v>251.24</v>
      </c>
      <c r="K18" s="615">
        <v>250.03</v>
      </c>
      <c r="L18" s="615">
        <v>257.74</v>
      </c>
      <c r="M18" s="615">
        <v>267.8</v>
      </c>
      <c r="N18" s="618">
        <v>276.77</v>
      </c>
      <c r="O18" s="630">
        <f t="shared" si="0"/>
        <v>258.8166666666667</v>
      </c>
    </row>
    <row r="19" spans="1:15" ht="13.5" thickBot="1">
      <c r="A19" s="28" t="s">
        <v>17</v>
      </c>
      <c r="B19" s="222" t="s">
        <v>11</v>
      </c>
      <c r="C19" s="659">
        <v>203.17</v>
      </c>
      <c r="D19" s="610">
        <v>210.77</v>
      </c>
      <c r="E19" s="610">
        <v>208.14</v>
      </c>
      <c r="F19" s="611">
        <v>206.23</v>
      </c>
      <c r="G19" s="651">
        <v>210.95</v>
      </c>
      <c r="H19" s="610">
        <v>207.89</v>
      </c>
      <c r="I19" s="610">
        <v>207.28</v>
      </c>
      <c r="J19" s="610">
        <v>207.95</v>
      </c>
      <c r="K19" s="610">
        <v>198.65</v>
      </c>
      <c r="L19" s="610">
        <v>194.54</v>
      </c>
      <c r="M19" s="610">
        <v>191.69</v>
      </c>
      <c r="N19" s="622">
        <v>191.69</v>
      </c>
      <c r="O19" s="652">
        <f t="shared" si="0"/>
        <v>203.24583333333337</v>
      </c>
    </row>
    <row r="20" spans="1:15" ht="12.75">
      <c r="A20" s="24" t="s">
        <v>37</v>
      </c>
      <c r="B20" s="224" t="s">
        <v>20</v>
      </c>
      <c r="C20" s="643">
        <v>265.87</v>
      </c>
      <c r="D20" s="643">
        <v>267.94</v>
      </c>
      <c r="E20" s="591">
        <v>261.73</v>
      </c>
      <c r="F20" s="643">
        <v>259.58</v>
      </c>
      <c r="G20" s="654">
        <v>266.57</v>
      </c>
      <c r="H20" s="591">
        <v>255.2</v>
      </c>
      <c r="I20" s="591">
        <v>246.8</v>
      </c>
      <c r="J20" s="591">
        <v>255.26</v>
      </c>
      <c r="K20" s="591">
        <v>254.56</v>
      </c>
      <c r="L20" s="591">
        <v>262.75</v>
      </c>
      <c r="M20" s="615">
        <v>274.53</v>
      </c>
      <c r="N20" s="637">
        <v>283.8</v>
      </c>
      <c r="O20" s="655">
        <f t="shared" si="0"/>
        <v>262.8825</v>
      </c>
    </row>
    <row r="21" spans="1:15" ht="13.5" thickBot="1">
      <c r="A21" s="28" t="s">
        <v>17</v>
      </c>
      <c r="B21" s="227" t="s">
        <v>11</v>
      </c>
      <c r="C21" s="656">
        <v>202.12</v>
      </c>
      <c r="D21" s="639">
        <v>209.97</v>
      </c>
      <c r="E21" s="639">
        <v>207.78</v>
      </c>
      <c r="F21" s="640">
        <v>206.23</v>
      </c>
      <c r="G21" s="657">
        <v>210.26</v>
      </c>
      <c r="H21" s="639">
        <v>207.31</v>
      </c>
      <c r="I21" s="639">
        <v>206.85</v>
      </c>
      <c r="J21" s="639">
        <v>208.02</v>
      </c>
      <c r="K21" s="639">
        <v>198.57</v>
      </c>
      <c r="L21" s="639">
        <v>195.05</v>
      </c>
      <c r="M21" s="639">
        <v>191.57</v>
      </c>
      <c r="N21" s="641">
        <v>191.49</v>
      </c>
      <c r="O21" s="658">
        <f t="shared" si="0"/>
        <v>202.93500000000003</v>
      </c>
    </row>
    <row r="22" spans="1:15" ht="12.75">
      <c r="A22" s="24" t="s">
        <v>19</v>
      </c>
      <c r="B22" s="219" t="s">
        <v>20</v>
      </c>
      <c r="C22" s="660">
        <v>250.83</v>
      </c>
      <c r="D22" s="615">
        <v>253.46</v>
      </c>
      <c r="E22" s="615">
        <v>246.81</v>
      </c>
      <c r="F22" s="616">
        <v>243.82</v>
      </c>
      <c r="G22" s="649">
        <v>248.24</v>
      </c>
      <c r="H22" s="615">
        <v>239.84</v>
      </c>
      <c r="I22" s="615">
        <v>232.63</v>
      </c>
      <c r="J22" s="615">
        <v>240.32</v>
      </c>
      <c r="K22" s="615">
        <v>239.56</v>
      </c>
      <c r="L22" s="615">
        <v>248.61</v>
      </c>
      <c r="M22" s="615">
        <v>254.17</v>
      </c>
      <c r="N22" s="618">
        <v>263.25</v>
      </c>
      <c r="O22" s="630">
        <f t="shared" si="0"/>
        <v>246.79500000000004</v>
      </c>
    </row>
    <row r="23" spans="1:15" ht="13.5" thickBot="1">
      <c r="A23" s="28" t="s">
        <v>17</v>
      </c>
      <c r="B23" s="222" t="s">
        <v>11</v>
      </c>
      <c r="C23" s="659">
        <v>203.43</v>
      </c>
      <c r="D23" s="610">
        <v>212.44</v>
      </c>
      <c r="E23" s="610">
        <v>210</v>
      </c>
      <c r="F23" s="611">
        <v>207.95</v>
      </c>
      <c r="G23" s="651">
        <v>211.5</v>
      </c>
      <c r="H23" s="610">
        <v>208.38</v>
      </c>
      <c r="I23" s="610">
        <v>208.12</v>
      </c>
      <c r="J23" s="610">
        <v>209</v>
      </c>
      <c r="K23" s="610">
        <v>298.51</v>
      </c>
      <c r="L23" s="610">
        <v>194.49</v>
      </c>
      <c r="M23" s="610">
        <v>189.94</v>
      </c>
      <c r="N23" s="622">
        <v>190.23</v>
      </c>
      <c r="O23" s="652">
        <f t="shared" si="0"/>
        <v>211.99916666666664</v>
      </c>
    </row>
    <row r="24" spans="1:15" ht="12.75">
      <c r="A24" s="24" t="s">
        <v>53</v>
      </c>
      <c r="B24" s="224" t="s">
        <v>20</v>
      </c>
      <c r="C24" s="643">
        <v>263.67</v>
      </c>
      <c r="D24" s="643">
        <v>265.6</v>
      </c>
      <c r="E24" s="591">
        <v>258.62</v>
      </c>
      <c r="F24" s="643">
        <v>255.75</v>
      </c>
      <c r="G24" s="654">
        <v>263.99</v>
      </c>
      <c r="H24" s="591">
        <v>251.55</v>
      </c>
      <c r="I24" s="591">
        <v>243.14</v>
      </c>
      <c r="J24" s="591">
        <v>251.24</v>
      </c>
      <c r="K24" s="591">
        <v>250.03</v>
      </c>
      <c r="L24" s="591">
        <v>257.73</v>
      </c>
      <c r="M24" s="591">
        <v>267.8</v>
      </c>
      <c r="N24" s="637">
        <v>275.1</v>
      </c>
      <c r="O24" s="655">
        <f t="shared" si="0"/>
        <v>258.685</v>
      </c>
    </row>
    <row r="25" spans="1:15" ht="13.5" thickBot="1">
      <c r="A25" s="28" t="s">
        <v>17</v>
      </c>
      <c r="B25" s="227" t="s">
        <v>11</v>
      </c>
      <c r="C25" s="656">
        <v>203.15</v>
      </c>
      <c r="D25" s="639">
        <v>210.77</v>
      </c>
      <c r="E25" s="639">
        <v>208.14</v>
      </c>
      <c r="F25" s="640">
        <v>206.2</v>
      </c>
      <c r="G25" s="657">
        <v>210.93</v>
      </c>
      <c r="H25" s="639">
        <v>207.89</v>
      </c>
      <c r="I25" s="639">
        <v>207.28</v>
      </c>
      <c r="J25" s="639">
        <v>207.95</v>
      </c>
      <c r="K25" s="639">
        <v>198.65</v>
      </c>
      <c r="L25" s="639">
        <v>194.54</v>
      </c>
      <c r="M25" s="639">
        <v>191.69</v>
      </c>
      <c r="N25" s="641">
        <v>191.69</v>
      </c>
      <c r="O25" s="658">
        <f t="shared" si="0"/>
        <v>203.24</v>
      </c>
    </row>
    <row r="26" spans="1:15" ht="12.75">
      <c r="A26" s="68" t="s">
        <v>54</v>
      </c>
      <c r="B26" s="219" t="s">
        <v>20</v>
      </c>
      <c r="C26" s="660">
        <v>264.85</v>
      </c>
      <c r="D26" s="615">
        <v>266.82</v>
      </c>
      <c r="E26" s="615">
        <v>260.27</v>
      </c>
      <c r="F26" s="616">
        <v>257.21</v>
      </c>
      <c r="G26" s="649">
        <v>264.73</v>
      </c>
      <c r="H26" s="642">
        <v>253.84</v>
      </c>
      <c r="I26" s="642">
        <v>244.23</v>
      </c>
      <c r="J26" s="642">
        <v>252.24</v>
      </c>
      <c r="K26" s="615">
        <v>251.64</v>
      </c>
      <c r="L26" s="642">
        <v>149.82</v>
      </c>
      <c r="M26" s="642">
        <v>270.5</v>
      </c>
      <c r="N26" s="645">
        <v>279.8</v>
      </c>
      <c r="O26" s="630">
        <f t="shared" si="0"/>
        <v>251.32916666666668</v>
      </c>
    </row>
    <row r="27" spans="1:15" ht="13.5" thickBot="1">
      <c r="A27" s="70" t="s">
        <v>17</v>
      </c>
      <c r="B27" s="222" t="s">
        <v>11</v>
      </c>
      <c r="C27" s="659">
        <v>202.19</v>
      </c>
      <c r="D27" s="610">
        <v>209.85</v>
      </c>
      <c r="E27" s="610">
        <v>207.78</v>
      </c>
      <c r="F27" s="611">
        <v>206.196</v>
      </c>
      <c r="G27" s="661">
        <v>210.19</v>
      </c>
      <c r="H27" s="647">
        <v>207.59</v>
      </c>
      <c r="I27" s="647">
        <v>206.86</v>
      </c>
      <c r="J27" s="647">
        <v>208.04</v>
      </c>
      <c r="K27" s="610">
        <v>198.19</v>
      </c>
      <c r="L27" s="647">
        <v>194.56</v>
      </c>
      <c r="M27" s="647">
        <v>191.32</v>
      </c>
      <c r="N27" s="648">
        <v>190.73</v>
      </c>
      <c r="O27" s="652">
        <f t="shared" si="0"/>
        <v>202.79133333333334</v>
      </c>
    </row>
    <row r="28" spans="1:7" ht="15">
      <c r="A28" s="707" t="s">
        <v>22</v>
      </c>
      <c r="B28" s="707"/>
      <c r="C28" s="707"/>
      <c r="D28" s="707"/>
      <c r="E28" s="707"/>
      <c r="F28" s="707"/>
      <c r="G28" s="707"/>
    </row>
    <row r="29" ht="12.75">
      <c r="B29" s="1"/>
    </row>
    <row r="30" ht="12.75">
      <c r="B30" s="2"/>
    </row>
    <row r="47" spans="1:15" ht="15.75">
      <c r="A47" s="708" t="s">
        <v>49</v>
      </c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</row>
    <row r="48" spans="1:15" ht="15.75">
      <c r="A48" s="708" t="s">
        <v>66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</row>
    <row r="49" ht="13.5" thickBot="1"/>
    <row r="50" spans="1:15" ht="15.75" thickBot="1">
      <c r="A50" s="709" t="s">
        <v>4</v>
      </c>
      <c r="B50" s="709" t="s">
        <v>5</v>
      </c>
      <c r="C50" s="719" t="s">
        <v>41</v>
      </c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8"/>
    </row>
    <row r="51" spans="1:15" ht="15.75" thickBot="1">
      <c r="A51" s="720"/>
      <c r="B51" s="720"/>
      <c r="C51" s="186" t="s">
        <v>23</v>
      </c>
      <c r="D51" s="186" t="s">
        <v>24</v>
      </c>
      <c r="E51" s="186" t="s">
        <v>25</v>
      </c>
      <c r="F51" s="173" t="s">
        <v>26</v>
      </c>
      <c r="G51" s="186" t="s">
        <v>27</v>
      </c>
      <c r="H51" s="175" t="s">
        <v>28</v>
      </c>
      <c r="I51" s="186" t="s">
        <v>29</v>
      </c>
      <c r="J51" s="186" t="s">
        <v>30</v>
      </c>
      <c r="K51" s="186" t="s">
        <v>31</v>
      </c>
      <c r="L51" s="186" t="s">
        <v>32</v>
      </c>
      <c r="M51" s="187" t="s">
        <v>33</v>
      </c>
      <c r="N51" s="188" t="s">
        <v>34</v>
      </c>
      <c r="O51" s="205" t="s">
        <v>39</v>
      </c>
    </row>
    <row r="52" spans="1:15" ht="12.75">
      <c r="A52" s="68"/>
      <c r="B52" s="68" t="s">
        <v>2</v>
      </c>
      <c r="C52" s="254">
        <v>102.36</v>
      </c>
      <c r="D52" s="77">
        <v>100.37</v>
      </c>
      <c r="E52" s="77">
        <v>100.25</v>
      </c>
      <c r="F52" s="247">
        <v>103.18</v>
      </c>
      <c r="G52" s="273">
        <v>105.39</v>
      </c>
      <c r="H52" s="261">
        <v>116.18</v>
      </c>
      <c r="I52" s="246">
        <v>115.61</v>
      </c>
      <c r="J52" s="77">
        <v>119.78</v>
      </c>
      <c r="K52" s="77">
        <v>123.11</v>
      </c>
      <c r="L52" s="77">
        <v>134.62</v>
      </c>
      <c r="M52" s="77">
        <v>127.4</v>
      </c>
      <c r="N52" s="247">
        <v>135.94</v>
      </c>
      <c r="O52" s="164">
        <f aca="true" t="shared" si="1" ref="O52:O68">AVERAGE(C52:N52)</f>
        <v>115.34916666666668</v>
      </c>
    </row>
    <row r="53" spans="1:15" ht="12.75">
      <c r="A53" s="69" t="s">
        <v>0</v>
      </c>
      <c r="B53" s="69" t="s">
        <v>3</v>
      </c>
      <c r="C53" s="255">
        <v>89.06</v>
      </c>
      <c r="D53" s="85">
        <v>88.42</v>
      </c>
      <c r="E53" s="85">
        <v>88.92</v>
      </c>
      <c r="F53" s="249">
        <v>91.24</v>
      </c>
      <c r="G53" s="274">
        <v>100.66</v>
      </c>
      <c r="H53" s="262">
        <v>104.81</v>
      </c>
      <c r="I53" s="248">
        <v>104.84</v>
      </c>
      <c r="J53" s="85">
        <v>109.58</v>
      </c>
      <c r="K53" s="85">
        <v>109.11</v>
      </c>
      <c r="L53" s="85">
        <v>118.56</v>
      </c>
      <c r="M53" s="85">
        <v>111.99</v>
      </c>
      <c r="N53" s="249">
        <v>118.53</v>
      </c>
      <c r="O53" s="162">
        <f t="shared" si="1"/>
        <v>102.97666666666669</v>
      </c>
    </row>
    <row r="54" spans="1:15" ht="13.5" thickBot="1">
      <c r="A54" s="70" t="s">
        <v>1</v>
      </c>
      <c r="B54" s="70" t="s">
        <v>6</v>
      </c>
      <c r="C54" s="256">
        <v>92.8</v>
      </c>
      <c r="D54" s="101">
        <v>89.87</v>
      </c>
      <c r="E54" s="101">
        <v>87.54</v>
      </c>
      <c r="F54" s="251">
        <v>86.8</v>
      </c>
      <c r="G54" s="275">
        <v>96.16</v>
      </c>
      <c r="H54" s="263">
        <v>94.67</v>
      </c>
      <c r="I54" s="250">
        <v>95.15</v>
      </c>
      <c r="J54" s="101">
        <v>101.36</v>
      </c>
      <c r="K54" s="101">
        <v>104.05</v>
      </c>
      <c r="L54" s="101">
        <v>110.95</v>
      </c>
      <c r="M54" s="101">
        <v>97.12</v>
      </c>
      <c r="N54" s="251">
        <v>108.2</v>
      </c>
      <c r="O54" s="165">
        <f t="shared" si="1"/>
        <v>97.05583333333334</v>
      </c>
    </row>
    <row r="55" spans="1:15" ht="12.75">
      <c r="A55" s="26" t="s">
        <v>38</v>
      </c>
      <c r="B55" s="203">
        <v>6</v>
      </c>
      <c r="C55" s="257">
        <v>96.69</v>
      </c>
      <c r="D55" s="80">
        <v>93.77</v>
      </c>
      <c r="E55" s="80">
        <v>90.91</v>
      </c>
      <c r="F55" s="117">
        <v>91.65</v>
      </c>
      <c r="G55" s="273">
        <v>99.79</v>
      </c>
      <c r="H55" s="264">
        <v>98.75</v>
      </c>
      <c r="I55" s="80">
        <v>98.54</v>
      </c>
      <c r="J55" s="80">
        <v>105.57</v>
      </c>
      <c r="K55" s="80">
        <v>107.98</v>
      </c>
      <c r="L55" s="80">
        <v>115.12</v>
      </c>
      <c r="M55" s="80">
        <v>102.99</v>
      </c>
      <c r="N55" s="117">
        <v>112.98</v>
      </c>
      <c r="O55" s="161">
        <f t="shared" si="1"/>
        <v>101.22833333333331</v>
      </c>
    </row>
    <row r="56" spans="1:15" ht="13.5" thickBot="1">
      <c r="A56" s="28" t="s">
        <v>8</v>
      </c>
      <c r="B56" s="204" t="s">
        <v>9</v>
      </c>
      <c r="C56" s="255">
        <v>94.5</v>
      </c>
      <c r="D56" s="85">
        <v>91.52</v>
      </c>
      <c r="E56" s="101">
        <v>88.72</v>
      </c>
      <c r="F56" s="251">
        <v>89.35</v>
      </c>
      <c r="G56" s="275">
        <v>97.34</v>
      </c>
      <c r="H56" s="265">
        <v>96.43</v>
      </c>
      <c r="I56" s="104">
        <v>96.11</v>
      </c>
      <c r="J56" s="104">
        <v>102.96</v>
      </c>
      <c r="K56" s="104">
        <v>105.36</v>
      </c>
      <c r="L56" s="104">
        <v>111.86</v>
      </c>
      <c r="M56" s="104">
        <v>99.98</v>
      </c>
      <c r="N56" s="105">
        <v>109.77</v>
      </c>
      <c r="O56" s="165">
        <f t="shared" si="1"/>
        <v>98.65833333333335</v>
      </c>
    </row>
    <row r="57" spans="1:15" ht="12.75">
      <c r="A57" s="24" t="s">
        <v>52</v>
      </c>
      <c r="B57" s="201" t="s">
        <v>20</v>
      </c>
      <c r="C57" s="258">
        <v>106.93</v>
      </c>
      <c r="D57" s="109">
        <v>104.28</v>
      </c>
      <c r="E57" s="80">
        <v>103.72</v>
      </c>
      <c r="F57" s="260">
        <v>107.17</v>
      </c>
      <c r="G57" s="273">
        <v>113.95</v>
      </c>
      <c r="H57" s="264">
        <v>119.95</v>
      </c>
      <c r="I57" s="109">
        <v>120.96</v>
      </c>
      <c r="J57" s="109">
        <v>127.98</v>
      </c>
      <c r="K57" s="109">
        <v>130.31</v>
      </c>
      <c r="L57" s="109">
        <v>147.28</v>
      </c>
      <c r="M57" s="109">
        <v>141.25</v>
      </c>
      <c r="N57" s="81">
        <v>151.01</v>
      </c>
      <c r="O57" s="164">
        <f t="shared" si="1"/>
        <v>122.89916666666669</v>
      </c>
    </row>
    <row r="58" spans="1:15" ht="13.5" thickBot="1">
      <c r="A58" s="28" t="s">
        <v>17</v>
      </c>
      <c r="B58" s="202" t="s">
        <v>11</v>
      </c>
      <c r="C58" s="259">
        <v>94.57</v>
      </c>
      <c r="D58" s="104">
        <v>95.12</v>
      </c>
      <c r="E58" s="104">
        <v>94.04</v>
      </c>
      <c r="F58" s="251">
        <v>96.96</v>
      </c>
      <c r="G58" s="275">
        <v>107.83</v>
      </c>
      <c r="H58" s="265">
        <v>109.46</v>
      </c>
      <c r="I58" s="104">
        <v>111.07</v>
      </c>
      <c r="J58" s="104">
        <v>115.78</v>
      </c>
      <c r="K58" s="104">
        <v>113.92</v>
      </c>
      <c r="L58" s="104">
        <v>123.42</v>
      </c>
      <c r="M58" s="104">
        <v>116.36</v>
      </c>
      <c r="N58" s="105">
        <v>121.96</v>
      </c>
      <c r="O58" s="165">
        <f t="shared" si="1"/>
        <v>108.37416666666665</v>
      </c>
    </row>
    <row r="59" spans="1:15" ht="12.75">
      <c r="A59" s="24" t="s">
        <v>16</v>
      </c>
      <c r="B59" s="201" t="s">
        <v>20</v>
      </c>
      <c r="C59" s="254">
        <v>113.68</v>
      </c>
      <c r="D59" s="77">
        <v>111.06</v>
      </c>
      <c r="E59" s="77">
        <v>110.81</v>
      </c>
      <c r="F59" s="212">
        <v>114.26</v>
      </c>
      <c r="G59" s="273">
        <v>118.01</v>
      </c>
      <c r="H59" s="264">
        <v>125.9</v>
      </c>
      <c r="I59" s="80">
        <v>126.79</v>
      </c>
      <c r="J59" s="109">
        <v>135.27</v>
      </c>
      <c r="K59" s="109">
        <v>138.02</v>
      </c>
      <c r="L59" s="109">
        <v>156.07</v>
      </c>
      <c r="M59" s="109">
        <v>151.36</v>
      </c>
      <c r="N59" s="81">
        <v>161.57</v>
      </c>
      <c r="O59" s="164">
        <f t="shared" si="1"/>
        <v>130.23333333333332</v>
      </c>
    </row>
    <row r="60" spans="1:15" ht="13.5" thickBot="1">
      <c r="A60" s="28" t="s">
        <v>17</v>
      </c>
      <c r="B60" s="202" t="s">
        <v>11</v>
      </c>
      <c r="C60" s="259">
        <v>92.91</v>
      </c>
      <c r="D60" s="104">
        <v>93.17</v>
      </c>
      <c r="E60" s="104">
        <v>92.99</v>
      </c>
      <c r="F60" s="251">
        <v>96.31</v>
      </c>
      <c r="G60" s="275">
        <v>108.22</v>
      </c>
      <c r="H60" s="265">
        <v>109</v>
      </c>
      <c r="I60" s="104">
        <v>110.65</v>
      </c>
      <c r="J60" s="104">
        <v>115.91</v>
      </c>
      <c r="K60" s="104">
        <v>114.63</v>
      </c>
      <c r="L60" s="104">
        <v>124.45</v>
      </c>
      <c r="M60" s="104">
        <v>117.83</v>
      </c>
      <c r="N60" s="105">
        <v>122.73</v>
      </c>
      <c r="O60" s="165">
        <f t="shared" si="1"/>
        <v>108.23333333333333</v>
      </c>
    </row>
    <row r="61" spans="1:15" ht="12.75">
      <c r="A61" s="24" t="s">
        <v>37</v>
      </c>
      <c r="B61" s="201" t="s">
        <v>20</v>
      </c>
      <c r="C61" s="254">
        <v>117.03</v>
      </c>
      <c r="D61" s="77">
        <v>114.5</v>
      </c>
      <c r="E61" s="77">
        <v>114.44</v>
      </c>
      <c r="F61" s="212">
        <v>118.26</v>
      </c>
      <c r="G61" s="273">
        <v>126.79</v>
      </c>
      <c r="H61" s="264">
        <v>130.32</v>
      </c>
      <c r="I61" s="80">
        <v>131.42</v>
      </c>
      <c r="J61" s="109">
        <v>140.23</v>
      </c>
      <c r="K61" s="109">
        <v>143.12</v>
      </c>
      <c r="L61" s="109">
        <v>161.69</v>
      </c>
      <c r="M61" s="109">
        <v>157.67</v>
      </c>
      <c r="N61" s="81">
        <v>167.94</v>
      </c>
      <c r="O61" s="164">
        <f t="shared" si="1"/>
        <v>135.28416666666666</v>
      </c>
    </row>
    <row r="62" spans="1:15" ht="13.5" thickBot="1">
      <c r="A62" s="28" t="s">
        <v>17</v>
      </c>
      <c r="B62" s="202" t="s">
        <v>11</v>
      </c>
      <c r="C62" s="259">
        <v>92.72</v>
      </c>
      <c r="D62" s="104">
        <v>92.98</v>
      </c>
      <c r="E62" s="104">
        <v>92.91</v>
      </c>
      <c r="F62" s="251">
        <v>96.58</v>
      </c>
      <c r="G62" s="275">
        <v>108.34</v>
      </c>
      <c r="H62" s="265">
        <v>108.82</v>
      </c>
      <c r="I62" s="104">
        <v>110.59</v>
      </c>
      <c r="J62" s="104">
        <v>115.91</v>
      </c>
      <c r="K62" s="104">
        <v>114.72</v>
      </c>
      <c r="L62" s="104">
        <v>124.75</v>
      </c>
      <c r="M62" s="104">
        <v>117.82</v>
      </c>
      <c r="N62" s="105">
        <v>122.72</v>
      </c>
      <c r="O62" s="165">
        <f t="shared" si="1"/>
        <v>108.23833333333333</v>
      </c>
    </row>
    <row r="63" spans="1:15" ht="12.75">
      <c r="A63" s="24" t="s">
        <v>19</v>
      </c>
      <c r="B63" s="201" t="s">
        <v>20</v>
      </c>
      <c r="C63" s="254">
        <v>108.79</v>
      </c>
      <c r="D63" s="77">
        <v>106.64</v>
      </c>
      <c r="E63" s="77">
        <v>106.31</v>
      </c>
      <c r="F63" s="212">
        <v>109.65</v>
      </c>
      <c r="G63" s="273">
        <v>114.86</v>
      </c>
      <c r="H63" s="264">
        <v>121.61</v>
      </c>
      <c r="I63" s="80">
        <v>122.07</v>
      </c>
      <c r="J63" s="109">
        <v>130.17</v>
      </c>
      <c r="K63" s="109">
        <v>133.2</v>
      </c>
      <c r="L63" s="109">
        <v>151.11</v>
      </c>
      <c r="M63" s="109">
        <v>144.45</v>
      </c>
      <c r="N63" s="81">
        <v>154.9</v>
      </c>
      <c r="O63" s="164">
        <f t="shared" si="1"/>
        <v>125.31333333333333</v>
      </c>
    </row>
    <row r="64" spans="1:15" ht="13.5" thickBot="1">
      <c r="A64" s="28" t="s">
        <v>17</v>
      </c>
      <c r="B64" s="202" t="s">
        <v>11</v>
      </c>
      <c r="C64" s="259">
        <v>93.22</v>
      </c>
      <c r="D64" s="104">
        <v>93.5</v>
      </c>
      <c r="E64" s="104">
        <v>93.43</v>
      </c>
      <c r="F64" s="251">
        <v>96.71</v>
      </c>
      <c r="G64" s="275">
        <v>108.19</v>
      </c>
      <c r="H64" s="265">
        <v>109.09</v>
      </c>
      <c r="I64" s="104">
        <v>110.91</v>
      </c>
      <c r="J64" s="104">
        <v>116.22</v>
      </c>
      <c r="K64" s="104">
        <v>114.48</v>
      </c>
      <c r="L64" s="104">
        <v>124.36</v>
      </c>
      <c r="M64" s="104">
        <v>116.78</v>
      </c>
      <c r="N64" s="105">
        <v>122.17</v>
      </c>
      <c r="O64" s="165">
        <f t="shared" si="1"/>
        <v>108.255</v>
      </c>
    </row>
    <row r="65" spans="1:15" ht="12.75">
      <c r="A65" s="24" t="s">
        <v>53</v>
      </c>
      <c r="B65" s="201" t="s">
        <v>20</v>
      </c>
      <c r="C65" s="254">
        <v>113.68</v>
      </c>
      <c r="D65" s="77">
        <v>111.06</v>
      </c>
      <c r="E65" s="77">
        <v>110.81</v>
      </c>
      <c r="F65" s="212">
        <v>114.26</v>
      </c>
      <c r="G65" s="273">
        <v>118.01</v>
      </c>
      <c r="H65" s="264">
        <v>125.9</v>
      </c>
      <c r="I65" s="79">
        <v>126.79</v>
      </c>
      <c r="J65" s="109">
        <v>135.27</v>
      </c>
      <c r="K65" s="109">
        <v>138.02</v>
      </c>
      <c r="L65" s="109">
        <v>156.07</v>
      </c>
      <c r="M65" s="109">
        <v>151.36</v>
      </c>
      <c r="N65" s="81">
        <v>160.46</v>
      </c>
      <c r="O65" s="164">
        <f t="shared" si="1"/>
        <v>130.14083333333335</v>
      </c>
    </row>
    <row r="66" spans="1:15" ht="13.5" thickBot="1">
      <c r="A66" s="28" t="s">
        <v>17</v>
      </c>
      <c r="B66" s="202" t="s">
        <v>11</v>
      </c>
      <c r="C66" s="259">
        <v>92.9</v>
      </c>
      <c r="D66" s="104">
        <v>93.17</v>
      </c>
      <c r="E66" s="104">
        <v>92.99</v>
      </c>
      <c r="F66" s="251">
        <v>96.32</v>
      </c>
      <c r="G66" s="275">
        <v>108.22</v>
      </c>
      <c r="H66" s="265">
        <v>109</v>
      </c>
      <c r="I66" s="103">
        <v>110.65</v>
      </c>
      <c r="J66" s="104">
        <v>115.91</v>
      </c>
      <c r="K66" s="104">
        <v>114.63</v>
      </c>
      <c r="L66" s="104">
        <v>124.45</v>
      </c>
      <c r="M66" s="104">
        <v>117.83</v>
      </c>
      <c r="N66" s="105">
        <v>122.73</v>
      </c>
      <c r="O66" s="165">
        <f t="shared" si="1"/>
        <v>108.23333333333333</v>
      </c>
    </row>
    <row r="67" spans="1:15" ht="12.75">
      <c r="A67" s="68" t="s">
        <v>54</v>
      </c>
      <c r="B67" s="201" t="s">
        <v>20</v>
      </c>
      <c r="C67" s="258">
        <v>114.2</v>
      </c>
      <c r="D67" s="109">
        <v>111.64</v>
      </c>
      <c r="E67" s="80">
        <v>111.55</v>
      </c>
      <c r="F67" s="260">
        <v>114.99</v>
      </c>
      <c r="G67" s="273">
        <v>118.66</v>
      </c>
      <c r="H67" s="266">
        <v>126.94</v>
      </c>
      <c r="I67" s="79">
        <v>127.42</v>
      </c>
      <c r="J67" s="108">
        <v>135.95</v>
      </c>
      <c r="K67" s="109">
        <v>138.94</v>
      </c>
      <c r="L67" s="108">
        <v>150.75</v>
      </c>
      <c r="M67" s="108">
        <v>152.64</v>
      </c>
      <c r="N67" s="212">
        <v>162.95</v>
      </c>
      <c r="O67" s="164">
        <f t="shared" si="1"/>
        <v>130.55249999999998</v>
      </c>
    </row>
    <row r="68" spans="1:15" ht="13.5" thickBot="1">
      <c r="A68" s="70" t="s">
        <v>17</v>
      </c>
      <c r="B68" s="202" t="s">
        <v>11</v>
      </c>
      <c r="C68" s="259">
        <v>92.72</v>
      </c>
      <c r="D68" s="104">
        <v>92.92</v>
      </c>
      <c r="E68" s="104">
        <v>92.89</v>
      </c>
      <c r="F68" s="251">
        <v>96.55</v>
      </c>
      <c r="G68" s="275">
        <v>108.29</v>
      </c>
      <c r="H68" s="267">
        <v>108.94</v>
      </c>
      <c r="I68" s="103">
        <v>110.57</v>
      </c>
      <c r="J68" s="103">
        <v>115.9</v>
      </c>
      <c r="K68" s="104">
        <v>114.49</v>
      </c>
      <c r="L68" s="103">
        <v>124.49</v>
      </c>
      <c r="M68" s="103">
        <v>117.64</v>
      </c>
      <c r="N68" s="120">
        <v>122.26</v>
      </c>
      <c r="O68" s="165">
        <f t="shared" si="1"/>
        <v>108.13833333333332</v>
      </c>
    </row>
    <row r="69" spans="1:7" ht="15">
      <c r="A69" s="707"/>
      <c r="B69" s="707"/>
      <c r="C69" s="707"/>
      <c r="D69" s="707"/>
      <c r="E69" s="707"/>
      <c r="F69" s="707"/>
      <c r="G69" s="707"/>
    </row>
    <row r="70" ht="12.75">
      <c r="B70" s="1"/>
    </row>
  </sheetData>
  <sheetProtection/>
  <mergeCells count="12">
    <mergeCell ref="B50:B51"/>
    <mergeCell ref="C50:O50"/>
    <mergeCell ref="A6:O6"/>
    <mergeCell ref="A7:O7"/>
    <mergeCell ref="A9:A10"/>
    <mergeCell ref="B9:B10"/>
    <mergeCell ref="C9:O9"/>
    <mergeCell ref="A69:G69"/>
    <mergeCell ref="A28:G28"/>
    <mergeCell ref="A47:O47"/>
    <mergeCell ref="A48:O48"/>
    <mergeCell ref="A50:A5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O68"/>
  <sheetViews>
    <sheetView zoomScalePageLayoutView="0" workbookViewId="0" topLeftCell="A7">
      <selection activeCell="O13" sqref="O13"/>
    </sheetView>
  </sheetViews>
  <sheetFormatPr defaultColWidth="9.140625" defaultRowHeight="12.75"/>
  <cols>
    <col min="1" max="1" width="13.421875" style="0" customWidth="1"/>
    <col min="2" max="2" width="16.140625" style="0" customWidth="1"/>
    <col min="3" max="3" width="8.28125" style="0" customWidth="1"/>
    <col min="4" max="4" width="8.421875" style="0" customWidth="1"/>
    <col min="5" max="5" width="8.28125" style="0" customWidth="1"/>
    <col min="6" max="6" width="7.57421875" style="0" customWidth="1"/>
    <col min="7" max="7" width="8.28125" style="0" customWidth="1"/>
    <col min="8" max="8" width="8.140625" style="0" customWidth="1"/>
    <col min="9" max="9" width="7.421875" style="0" customWidth="1"/>
    <col min="10" max="10" width="7.57421875" style="0" customWidth="1"/>
    <col min="11" max="11" width="8.28125" style="0" customWidth="1"/>
    <col min="12" max="12" width="8.140625" style="0" customWidth="1"/>
    <col min="13" max="13" width="8.28125" style="0" customWidth="1"/>
    <col min="14" max="14" width="7.57421875" style="0" customWidth="1"/>
    <col min="15" max="15" width="10.140625" style="0" customWidth="1"/>
  </cols>
  <sheetData>
    <row r="6" spans="1:15" ht="15.75">
      <c r="A6" s="708" t="s">
        <v>46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</row>
    <row r="7" spans="1:15" ht="15.75">
      <c r="A7" s="708" t="s">
        <v>67</v>
      </c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</row>
    <row r="8" ht="13.5" thickBot="1"/>
    <row r="9" spans="1:15" ht="15.75" thickBot="1">
      <c r="A9" s="709" t="s">
        <v>4</v>
      </c>
      <c r="B9" s="709" t="s">
        <v>5</v>
      </c>
      <c r="C9" s="714" t="s">
        <v>41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6"/>
    </row>
    <row r="10" spans="1:15" ht="15" thickBot="1">
      <c r="A10" s="710"/>
      <c r="B10" s="720"/>
      <c r="C10" s="216" t="s">
        <v>23</v>
      </c>
      <c r="D10" s="215" t="s">
        <v>24</v>
      </c>
      <c r="E10" s="215" t="s">
        <v>25</v>
      </c>
      <c r="F10" s="215" t="s">
        <v>26</v>
      </c>
      <c r="G10" s="215" t="s">
        <v>27</v>
      </c>
      <c r="H10" s="215" t="s">
        <v>28</v>
      </c>
      <c r="I10" s="215" t="s">
        <v>29</v>
      </c>
      <c r="J10" s="215" t="s">
        <v>30</v>
      </c>
      <c r="K10" s="215" t="s">
        <v>31</v>
      </c>
      <c r="L10" s="215" t="s">
        <v>32</v>
      </c>
      <c r="M10" s="213" t="s">
        <v>33</v>
      </c>
      <c r="N10" s="213" t="s">
        <v>34</v>
      </c>
      <c r="O10" s="252" t="s">
        <v>39</v>
      </c>
    </row>
    <row r="11" spans="1:15" ht="12.75">
      <c r="A11" s="589"/>
      <c r="B11" s="590" t="s">
        <v>2</v>
      </c>
      <c r="C11" s="615">
        <v>231.54761904761904</v>
      </c>
      <c r="D11" s="615">
        <v>224.7</v>
      </c>
      <c r="E11" s="615">
        <v>224.61309523809527</v>
      </c>
      <c r="F11" s="615">
        <v>223.33333333333334</v>
      </c>
      <c r="G11" s="616">
        <v>224</v>
      </c>
      <c r="H11" s="615">
        <v>234.515873015873</v>
      </c>
      <c r="I11" s="615">
        <v>248.24</v>
      </c>
      <c r="J11" s="615">
        <v>248.05357142857142</v>
      </c>
      <c r="K11" s="615">
        <v>250.04563492063494</v>
      </c>
      <c r="L11" s="615">
        <v>252.29365079365076</v>
      </c>
      <c r="M11" s="581">
        <v>267.1904761904762</v>
      </c>
      <c r="N11" s="618">
        <v>275.9305555555556</v>
      </c>
      <c r="O11" s="630">
        <f>AVERAGE(C11:N11)</f>
        <v>242.03865079365076</v>
      </c>
    </row>
    <row r="12" spans="1:15" ht="12.75">
      <c r="A12" s="599" t="s">
        <v>0</v>
      </c>
      <c r="B12" s="600" t="s">
        <v>3</v>
      </c>
      <c r="C12" s="601">
        <v>193.42857142857142</v>
      </c>
      <c r="D12" s="601">
        <v>194.75833333333333</v>
      </c>
      <c r="E12" s="601">
        <v>196.73809523809527</v>
      </c>
      <c r="F12" s="601">
        <v>197.0873015873016</v>
      </c>
      <c r="G12" s="602">
        <v>197</v>
      </c>
      <c r="H12" s="601">
        <v>203.44841269841268</v>
      </c>
      <c r="I12" s="601">
        <v>211.66</v>
      </c>
      <c r="J12" s="601">
        <v>211.55357142857144</v>
      </c>
      <c r="K12" s="601">
        <v>206.86111111111111</v>
      </c>
      <c r="L12" s="601">
        <v>205.3888888888889</v>
      </c>
      <c r="M12" s="585">
        <v>211.96825396825398</v>
      </c>
      <c r="N12" s="621">
        <v>216.93055555555554</v>
      </c>
      <c r="O12" s="631">
        <f>AVERAGE(C12:N12)</f>
        <v>203.90192460317462</v>
      </c>
    </row>
    <row r="13" spans="1:15" ht="13.5" thickBot="1">
      <c r="A13" s="599" t="s">
        <v>1</v>
      </c>
      <c r="B13" s="600" t="s">
        <v>6</v>
      </c>
      <c r="C13" s="601">
        <v>167.5857142857143</v>
      </c>
      <c r="D13" s="601">
        <v>161.675</v>
      </c>
      <c r="E13" s="601">
        <v>167.5</v>
      </c>
      <c r="F13" s="601">
        <v>150.19047619047618</v>
      </c>
      <c r="G13" s="602">
        <v>148.72817460317458</v>
      </c>
      <c r="H13" s="601">
        <v>160.56150793650792</v>
      </c>
      <c r="I13" s="601">
        <v>164.24</v>
      </c>
      <c r="J13" s="601">
        <v>162.26785714285714</v>
      </c>
      <c r="K13" s="601">
        <v>161.55158730158732</v>
      </c>
      <c r="L13" s="601">
        <v>164.4206349206349</v>
      </c>
      <c r="M13" s="587">
        <v>175.2142857142857</v>
      </c>
      <c r="N13" s="621">
        <v>184.3472222222222</v>
      </c>
      <c r="O13" s="631">
        <f>AVERAGE(C13:N13)</f>
        <v>164.02353835978835</v>
      </c>
    </row>
    <row r="14" spans="1:15" ht="12.75">
      <c r="A14" s="632" t="s">
        <v>38</v>
      </c>
      <c r="B14" s="633">
        <v>6</v>
      </c>
      <c r="C14" s="615">
        <v>173.71472619047617</v>
      </c>
      <c r="D14" s="615">
        <v>168.99253333333334</v>
      </c>
      <c r="E14" s="615">
        <v>174.06174404761904</v>
      </c>
      <c r="F14" s="615">
        <v>158.69019841269844</v>
      </c>
      <c r="G14" s="616">
        <v>160.59597222222223</v>
      </c>
      <c r="H14" s="615">
        <v>168.5580496031746</v>
      </c>
      <c r="I14" s="615">
        <v>171.61</v>
      </c>
      <c r="J14" s="615">
        <v>171.58114285714282</v>
      </c>
      <c r="K14" s="615">
        <v>170.37227976190476</v>
      </c>
      <c r="L14" s="615">
        <v>173.85191269841266</v>
      </c>
      <c r="M14" s="591"/>
      <c r="N14" s="618"/>
      <c r="O14" s="619">
        <f>AVERAGE(C14:K14)</f>
        <v>168.68629404761907</v>
      </c>
    </row>
    <row r="15" spans="1:15" ht="13.5" thickBot="1">
      <c r="A15" s="634" t="s">
        <v>8</v>
      </c>
      <c r="B15" s="635" t="s">
        <v>9</v>
      </c>
      <c r="C15" s="610">
        <v>168.6957380952381</v>
      </c>
      <c r="D15" s="610">
        <v>164.16005833333332</v>
      </c>
      <c r="E15" s="610">
        <v>168.97371428571427</v>
      </c>
      <c r="F15" s="610">
        <v>153.134753968254</v>
      </c>
      <c r="G15" s="611">
        <v>155.41929365079363</v>
      </c>
      <c r="H15" s="610">
        <v>162.3191686507936</v>
      </c>
      <c r="I15" s="610">
        <v>164.66</v>
      </c>
      <c r="J15" s="610">
        <v>163.65690476190477</v>
      </c>
      <c r="K15" s="610">
        <v>163.33357142857142</v>
      </c>
      <c r="L15" s="610">
        <v>165.79341269841268</v>
      </c>
      <c r="M15" s="610"/>
      <c r="N15" s="622"/>
      <c r="O15" s="614">
        <f aca="true" t="shared" si="0" ref="O15:O27">AVERAGE(C15:K15)</f>
        <v>162.70591146384479</v>
      </c>
    </row>
    <row r="16" spans="1:15" ht="12.75">
      <c r="A16" s="632" t="s">
        <v>52</v>
      </c>
      <c r="B16" s="636" t="s">
        <v>20</v>
      </c>
      <c r="C16" s="591">
        <v>253.76298809523811</v>
      </c>
      <c r="D16" s="591">
        <v>250.526625</v>
      </c>
      <c r="E16" s="591">
        <v>247.3484047619048</v>
      </c>
      <c r="F16" s="592">
        <v>246.7855873015873</v>
      </c>
      <c r="G16" s="592">
        <v>250.19523015873017</v>
      </c>
      <c r="H16" s="591">
        <v>262.6026964285714</v>
      </c>
      <c r="I16" s="591">
        <v>280.51</v>
      </c>
      <c r="J16" s="591">
        <v>291.4796726190476</v>
      </c>
      <c r="K16" s="591">
        <v>304.61311507936506</v>
      </c>
      <c r="L16" s="591">
        <v>303.72418253968254</v>
      </c>
      <c r="M16" s="615"/>
      <c r="N16" s="637"/>
      <c r="O16" s="619">
        <f t="shared" si="0"/>
        <v>265.3138132716049</v>
      </c>
    </row>
    <row r="17" spans="1:15" ht="13.5" thickBot="1">
      <c r="A17" s="634" t="s">
        <v>17</v>
      </c>
      <c r="B17" s="638" t="s">
        <v>11</v>
      </c>
      <c r="C17" s="639">
        <v>197.39015476190477</v>
      </c>
      <c r="D17" s="639">
        <v>195.75405833333332</v>
      </c>
      <c r="E17" s="639">
        <v>199.50863095238094</v>
      </c>
      <c r="F17" s="640">
        <v>197.88499206349206</v>
      </c>
      <c r="G17" s="640">
        <v>198.60600595238097</v>
      </c>
      <c r="H17" s="639">
        <v>209.3263134920635</v>
      </c>
      <c r="I17" s="639">
        <v>222.11</v>
      </c>
      <c r="J17" s="639">
        <v>224.9424642857143</v>
      </c>
      <c r="K17" s="639">
        <v>228.85984722222224</v>
      </c>
      <c r="L17" s="639">
        <v>224.1864920634921</v>
      </c>
      <c r="M17" s="610"/>
      <c r="N17" s="641"/>
      <c r="O17" s="614">
        <f t="shared" si="0"/>
        <v>208.26471856261026</v>
      </c>
    </row>
    <row r="18" spans="1:15" ht="12.75">
      <c r="A18" s="632" t="s">
        <v>16</v>
      </c>
      <c r="B18" s="590" t="s">
        <v>20</v>
      </c>
      <c r="C18" s="642">
        <v>280.29546428571433</v>
      </c>
      <c r="D18" s="642">
        <v>272.8688833333333</v>
      </c>
      <c r="E18" s="615">
        <v>274.14601785714285</v>
      </c>
      <c r="F18" s="642">
        <v>276.5700793650794</v>
      </c>
      <c r="G18" s="616">
        <v>283.6220535714286</v>
      </c>
      <c r="H18" s="615">
        <v>300.08821230158736</v>
      </c>
      <c r="I18" s="615">
        <v>296.92</v>
      </c>
      <c r="J18" s="615">
        <v>308.40552976190475</v>
      </c>
      <c r="K18" s="615">
        <v>323.74679563492066</v>
      </c>
      <c r="L18" s="615">
        <v>321.8221111111111</v>
      </c>
      <c r="M18" s="615"/>
      <c r="N18" s="618"/>
      <c r="O18" s="619">
        <f>AVERAGE(C18:K18)</f>
        <v>290.74033734567905</v>
      </c>
    </row>
    <row r="19" spans="1:15" ht="13.5" thickBot="1">
      <c r="A19" s="634" t="s">
        <v>17</v>
      </c>
      <c r="B19" s="609" t="s">
        <v>11</v>
      </c>
      <c r="C19" s="610">
        <v>196.0177619047619</v>
      </c>
      <c r="D19" s="610">
        <v>195.068625</v>
      </c>
      <c r="E19" s="610">
        <v>200.05429166666667</v>
      </c>
      <c r="F19" s="611">
        <v>201.58992063492065</v>
      </c>
      <c r="G19" s="611">
        <v>201.57941666666667</v>
      </c>
      <c r="H19" s="610">
        <v>209.86938492063493</v>
      </c>
      <c r="I19" s="610">
        <v>219.78</v>
      </c>
      <c r="J19" s="610">
        <v>222.47195833333333</v>
      </c>
      <c r="K19" s="610">
        <v>224.92969642857142</v>
      </c>
      <c r="L19" s="610">
        <v>222.48456349206347</v>
      </c>
      <c r="M19" s="610"/>
      <c r="N19" s="622"/>
      <c r="O19" s="614">
        <f t="shared" si="0"/>
        <v>207.92900617283948</v>
      </c>
    </row>
    <row r="20" spans="1:15" ht="12.75">
      <c r="A20" s="632" t="s">
        <v>37</v>
      </c>
      <c r="B20" s="636" t="s">
        <v>20</v>
      </c>
      <c r="C20" s="643">
        <v>282.34074999999996</v>
      </c>
      <c r="D20" s="643">
        <v>281.98883333333333</v>
      </c>
      <c r="E20" s="591">
        <v>282.6199345238095</v>
      </c>
      <c r="F20" s="643">
        <v>285.0336984126984</v>
      </c>
      <c r="G20" s="592">
        <v>293.1669087301587</v>
      </c>
      <c r="H20" s="591">
        <v>310.45374404761907</v>
      </c>
      <c r="I20" s="591">
        <v>305.06</v>
      </c>
      <c r="J20" s="591">
        <v>316.1988392857143</v>
      </c>
      <c r="K20" s="591">
        <v>329.4548571428571</v>
      </c>
      <c r="L20" s="591">
        <v>326.65268253968253</v>
      </c>
      <c r="M20" s="615"/>
      <c r="N20" s="637"/>
      <c r="O20" s="619">
        <f t="shared" si="0"/>
        <v>298.47972949735447</v>
      </c>
    </row>
    <row r="21" spans="1:15" ht="13.5" thickBot="1">
      <c r="A21" s="634" t="s">
        <v>17</v>
      </c>
      <c r="B21" s="638" t="s">
        <v>11</v>
      </c>
      <c r="C21" s="639">
        <v>197.84397619047618</v>
      </c>
      <c r="D21" s="639">
        <v>194.27622499999998</v>
      </c>
      <c r="E21" s="639">
        <v>200.06769047619045</v>
      </c>
      <c r="F21" s="640">
        <v>199.8486746031746</v>
      </c>
      <c r="G21" s="640">
        <v>199.7841011904762</v>
      </c>
      <c r="H21" s="639">
        <v>208.6323134920635</v>
      </c>
      <c r="I21" s="639">
        <v>219.23</v>
      </c>
      <c r="J21" s="639">
        <v>222.62267261904762</v>
      </c>
      <c r="K21" s="639">
        <v>225.79664880952382</v>
      </c>
      <c r="L21" s="639">
        <v>223.41</v>
      </c>
      <c r="M21" s="639"/>
      <c r="N21" s="641"/>
      <c r="O21" s="614">
        <f t="shared" si="0"/>
        <v>207.56692248677246</v>
      </c>
    </row>
    <row r="22" spans="1:15" ht="12.75">
      <c r="A22" s="632" t="s">
        <v>19</v>
      </c>
      <c r="B22" s="590" t="s">
        <v>20</v>
      </c>
      <c r="C22" s="615">
        <v>264.92415476190473</v>
      </c>
      <c r="D22" s="615">
        <v>261.35795</v>
      </c>
      <c r="E22" s="615">
        <v>261.4458333333333</v>
      </c>
      <c r="F22" s="616">
        <v>265.04117460317457</v>
      </c>
      <c r="G22" s="616">
        <v>271.32228174603176</v>
      </c>
      <c r="H22" s="615">
        <v>279.67351190476194</v>
      </c>
      <c r="I22" s="615">
        <v>284.11</v>
      </c>
      <c r="J22" s="615">
        <v>295.86886904761906</v>
      </c>
      <c r="K22" s="615">
        <v>308.9774384920635</v>
      </c>
      <c r="L22" s="615">
        <v>308.5572063492063</v>
      </c>
      <c r="M22" s="615"/>
      <c r="N22" s="618"/>
      <c r="O22" s="619">
        <f t="shared" si="0"/>
        <v>276.9690237654321</v>
      </c>
    </row>
    <row r="23" spans="1:15" ht="13.5" thickBot="1">
      <c r="A23" s="634" t="s">
        <v>17</v>
      </c>
      <c r="B23" s="609" t="s">
        <v>11</v>
      </c>
      <c r="C23" s="610">
        <v>197.5162976190476</v>
      </c>
      <c r="D23" s="610">
        <v>193.64240833333335</v>
      </c>
      <c r="E23" s="610">
        <v>198.36394642857144</v>
      </c>
      <c r="F23" s="611">
        <v>198.15946031746034</v>
      </c>
      <c r="G23" s="611">
        <v>199.28492658730158</v>
      </c>
      <c r="H23" s="610">
        <v>208.64390873015873</v>
      </c>
      <c r="I23" s="610">
        <v>218.75</v>
      </c>
      <c r="J23" s="610">
        <v>223.04164285714285</v>
      </c>
      <c r="K23" s="610">
        <v>226.82645634920638</v>
      </c>
      <c r="L23" s="610">
        <v>224.59253174603177</v>
      </c>
      <c r="M23" s="610"/>
      <c r="N23" s="622"/>
      <c r="O23" s="614">
        <f t="shared" si="0"/>
        <v>207.13656080246915</v>
      </c>
    </row>
    <row r="24" spans="1:15" ht="12.75">
      <c r="A24" s="632" t="s">
        <v>53</v>
      </c>
      <c r="B24" s="636" t="s">
        <v>20</v>
      </c>
      <c r="C24" s="643">
        <v>275.5335595238095</v>
      </c>
      <c r="D24" s="643">
        <v>272.8820166666667</v>
      </c>
      <c r="E24" s="591">
        <v>274.14601785714285</v>
      </c>
      <c r="F24" s="643">
        <v>276.5700793650794</v>
      </c>
      <c r="G24" s="592">
        <v>283.6220535714286</v>
      </c>
      <c r="H24" s="591">
        <v>295.32725992063496</v>
      </c>
      <c r="I24" s="591">
        <v>296.92</v>
      </c>
      <c r="J24" s="591">
        <v>308.40552976190475</v>
      </c>
      <c r="K24" s="591">
        <v>323.74679563492066</v>
      </c>
      <c r="L24" s="591">
        <v>321.8221111111111</v>
      </c>
      <c r="M24" s="591"/>
      <c r="N24" s="637"/>
      <c r="O24" s="619">
        <f t="shared" si="0"/>
        <v>289.683701366843</v>
      </c>
    </row>
    <row r="25" spans="1:15" ht="13.5" thickBot="1">
      <c r="A25" s="634" t="s">
        <v>17</v>
      </c>
      <c r="B25" s="638" t="s">
        <v>11</v>
      </c>
      <c r="C25" s="639">
        <v>196.0177619047619</v>
      </c>
      <c r="D25" s="639">
        <v>195.068625</v>
      </c>
      <c r="E25" s="639">
        <v>200.05429166666667</v>
      </c>
      <c r="F25" s="640">
        <v>201.58992063492065</v>
      </c>
      <c r="G25" s="640">
        <v>201.57941666666667</v>
      </c>
      <c r="H25" s="639">
        <v>209.86938492063493</v>
      </c>
      <c r="I25" s="639">
        <v>219.78</v>
      </c>
      <c r="J25" s="639">
        <v>222.47195833333333</v>
      </c>
      <c r="K25" s="639">
        <v>224.92969642857142</v>
      </c>
      <c r="L25" s="639">
        <v>222.48456349206347</v>
      </c>
      <c r="M25" s="639"/>
      <c r="N25" s="641"/>
      <c r="O25" s="644">
        <f t="shared" si="0"/>
        <v>207.92900617283948</v>
      </c>
    </row>
    <row r="26" spans="1:15" ht="12.75">
      <c r="A26" s="589" t="s">
        <v>54</v>
      </c>
      <c r="B26" s="590" t="s">
        <v>20</v>
      </c>
      <c r="C26" s="615">
        <v>278.0726071428571</v>
      </c>
      <c r="D26" s="615">
        <v>276.86517499999997</v>
      </c>
      <c r="E26" s="615">
        <v>277.34472023809525</v>
      </c>
      <c r="F26" s="616">
        <v>279.5683809523809</v>
      </c>
      <c r="G26" s="616">
        <v>287.5578670634921</v>
      </c>
      <c r="H26" s="642">
        <v>293.8746388888889</v>
      </c>
      <c r="I26" s="642">
        <v>300.04</v>
      </c>
      <c r="J26" s="642">
        <v>311.59109523809525</v>
      </c>
      <c r="K26" s="615">
        <v>326.3008630952381</v>
      </c>
      <c r="L26" s="642">
        <v>323.4053571428571</v>
      </c>
      <c r="M26" s="642"/>
      <c r="N26" s="645"/>
      <c r="O26" s="619">
        <f t="shared" si="0"/>
        <v>292.35726084656085</v>
      </c>
    </row>
    <row r="27" spans="1:15" ht="13.5" thickBot="1">
      <c r="A27" s="608" t="s">
        <v>17</v>
      </c>
      <c r="B27" s="609" t="s">
        <v>11</v>
      </c>
      <c r="C27" s="610">
        <v>197.30770238095238</v>
      </c>
      <c r="D27" s="610">
        <v>193.918825</v>
      </c>
      <c r="E27" s="610">
        <v>199.37484523809522</v>
      </c>
      <c r="F27" s="611">
        <v>199.82619047619048</v>
      </c>
      <c r="G27" s="646">
        <v>199.54383531746032</v>
      </c>
      <c r="H27" s="647">
        <v>208.80946626984124</v>
      </c>
      <c r="I27" s="647">
        <v>219.23</v>
      </c>
      <c r="J27" s="647">
        <v>222.6594761904762</v>
      </c>
      <c r="K27" s="610">
        <v>225.60226388888887</v>
      </c>
      <c r="L27" s="647">
        <v>223.45047619047617</v>
      </c>
      <c r="M27" s="647"/>
      <c r="N27" s="648"/>
      <c r="O27" s="614">
        <f t="shared" si="0"/>
        <v>207.36362275132277</v>
      </c>
    </row>
    <row r="28" spans="1:7" ht="12.75">
      <c r="A28" s="737" t="s">
        <v>22</v>
      </c>
      <c r="B28" s="737"/>
      <c r="C28" s="737"/>
      <c r="D28" s="737"/>
      <c r="E28" s="737"/>
      <c r="F28" s="737"/>
      <c r="G28" s="737"/>
    </row>
    <row r="29" ht="12.75">
      <c r="B29" s="1"/>
    </row>
    <row r="30" ht="12.75">
      <c r="B30" s="2"/>
    </row>
    <row r="31" spans="4:12" ht="12.75">
      <c r="D31" s="292"/>
      <c r="E31" s="293">
        <v>242.03865079365076</v>
      </c>
      <c r="F31" s="294">
        <v>500000</v>
      </c>
      <c r="G31" s="293">
        <f>SUM(E31*F31/1000)</f>
        <v>121019.32539682537</v>
      </c>
      <c r="H31" s="295"/>
      <c r="I31" s="292"/>
      <c r="J31" s="292"/>
      <c r="K31" s="292"/>
      <c r="L31" s="292"/>
    </row>
    <row r="32" spans="4:12" ht="12.75">
      <c r="D32" s="292"/>
      <c r="E32" s="293">
        <v>203.90192460317462</v>
      </c>
      <c r="F32" s="294">
        <v>2292000</v>
      </c>
      <c r="G32" s="293">
        <f>SUM(E32*F32/1000)</f>
        <v>467343.21119047626</v>
      </c>
      <c r="H32" s="293">
        <f>SUM(G31:G32)</f>
        <v>588362.5365873016</v>
      </c>
      <c r="I32" s="292"/>
      <c r="J32" s="292"/>
      <c r="K32" s="292"/>
      <c r="L32" s="292"/>
    </row>
    <row r="33" spans="4:12" ht="12.75">
      <c r="D33" s="292"/>
      <c r="E33" s="293">
        <v>164.02353835978835</v>
      </c>
      <c r="F33" s="294">
        <v>7355000</v>
      </c>
      <c r="G33" s="293">
        <f>SUM(E33*F33/1000)</f>
        <v>1206393.1246362433</v>
      </c>
      <c r="H33" s="293">
        <f>SUM(H32+G33)</f>
        <v>1794755.661223545</v>
      </c>
      <c r="I33" s="292"/>
      <c r="J33" s="292"/>
      <c r="K33" s="292"/>
      <c r="L33" s="292"/>
    </row>
    <row r="34" spans="4:12" ht="12.75">
      <c r="D34" s="292"/>
      <c r="E34" s="292"/>
      <c r="F34" s="292"/>
      <c r="G34" s="292"/>
      <c r="H34" s="292"/>
      <c r="I34" s="292"/>
      <c r="J34" s="292"/>
      <c r="K34" s="292"/>
      <c r="L34" s="292"/>
    </row>
    <row r="47" spans="1:15" ht="15.75">
      <c r="A47" s="708" t="s">
        <v>49</v>
      </c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</row>
    <row r="48" spans="1:15" ht="15.75">
      <c r="A48" s="708" t="s">
        <v>68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</row>
    <row r="49" ht="13.5" thickBot="1"/>
    <row r="50" spans="1:15" ht="15.75" thickBot="1">
      <c r="A50" s="709" t="s">
        <v>4</v>
      </c>
      <c r="B50" s="709" t="s">
        <v>5</v>
      </c>
      <c r="C50" s="719" t="s">
        <v>41</v>
      </c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8"/>
    </row>
    <row r="51" spans="1:15" ht="15.75" thickBot="1">
      <c r="A51" s="720"/>
      <c r="B51" s="720"/>
      <c r="C51" s="186" t="s">
        <v>23</v>
      </c>
      <c r="D51" s="186" t="s">
        <v>24</v>
      </c>
      <c r="E51" s="186" t="s">
        <v>25</v>
      </c>
      <c r="F51" s="173" t="s">
        <v>26</v>
      </c>
      <c r="G51" s="186" t="s">
        <v>27</v>
      </c>
      <c r="H51" s="175" t="s">
        <v>28</v>
      </c>
      <c r="I51" s="186" t="s">
        <v>29</v>
      </c>
      <c r="J51" s="186" t="s">
        <v>30</v>
      </c>
      <c r="K51" s="186" t="s">
        <v>31</v>
      </c>
      <c r="L51" s="186" t="s">
        <v>32</v>
      </c>
      <c r="M51" s="187" t="s">
        <v>33</v>
      </c>
      <c r="N51" s="188" t="s">
        <v>34</v>
      </c>
      <c r="O51" s="205" t="s">
        <v>39</v>
      </c>
    </row>
    <row r="52" spans="1:15" ht="12.75">
      <c r="A52" s="276"/>
      <c r="B52" s="276" t="s">
        <v>2</v>
      </c>
      <c r="C52" s="254">
        <v>130.23428394449348</v>
      </c>
      <c r="D52" s="77">
        <v>122.29976530449176</v>
      </c>
      <c r="E52" s="77">
        <v>125.78569558513415</v>
      </c>
      <c r="F52" s="247">
        <v>127.03672995684981</v>
      </c>
      <c r="G52" s="284">
        <v>133.66241235056478</v>
      </c>
      <c r="H52" s="261">
        <v>129.67908890806112</v>
      </c>
      <c r="I52" s="246">
        <v>140.22</v>
      </c>
      <c r="J52" s="77">
        <v>140.9647108529924</v>
      </c>
      <c r="K52" s="77">
        <v>145.43977201400813</v>
      </c>
      <c r="L52" s="77">
        <v>149.81364667635697</v>
      </c>
      <c r="M52" s="77">
        <v>155.84846770095263</v>
      </c>
      <c r="N52" s="247">
        <v>162.6713764279833</v>
      </c>
      <c r="O52" s="277">
        <f aca="true" t="shared" si="1" ref="O52:O68">AVERAGE(C52:N52)</f>
        <v>138.63799581015738</v>
      </c>
    </row>
    <row r="53" spans="1:15" ht="12.75">
      <c r="A53" s="278" t="s">
        <v>0</v>
      </c>
      <c r="B53" s="278" t="s">
        <v>3</v>
      </c>
      <c r="C53" s="255">
        <v>108.76317060760748</v>
      </c>
      <c r="D53" s="85">
        <v>106.00771824468514</v>
      </c>
      <c r="E53" s="85">
        <v>110.17425104924952</v>
      </c>
      <c r="F53" s="249">
        <v>112.10662035312367</v>
      </c>
      <c r="G53" s="285">
        <v>117.54414765279363</v>
      </c>
      <c r="H53" s="262">
        <v>112.48977864375267</v>
      </c>
      <c r="I53" s="248">
        <v>119.56</v>
      </c>
      <c r="J53" s="85">
        <v>120.22258229207944</v>
      </c>
      <c r="K53" s="85">
        <v>120.31886215792674</v>
      </c>
      <c r="L53" s="85">
        <v>121.96105638906992</v>
      </c>
      <c r="M53" s="85">
        <v>123.64525911748446</v>
      </c>
      <c r="N53" s="249">
        <v>127.88751969482401</v>
      </c>
      <c r="O53" s="279">
        <f t="shared" si="1"/>
        <v>116.72341385021639</v>
      </c>
    </row>
    <row r="54" spans="1:15" ht="13.5" thickBot="1">
      <c r="A54" s="283" t="s">
        <v>1</v>
      </c>
      <c r="B54" s="283" t="s">
        <v>6</v>
      </c>
      <c r="C54" s="256">
        <v>94.28663990938917</v>
      </c>
      <c r="D54" s="101">
        <v>88.00350438356618</v>
      </c>
      <c r="E54" s="101">
        <v>93.80691321189097</v>
      </c>
      <c r="F54" s="251">
        <v>85.42172797848129</v>
      </c>
      <c r="G54" s="286">
        <v>88.70440365288668</v>
      </c>
      <c r="H54" s="263">
        <v>88.77882945999586</v>
      </c>
      <c r="I54" s="250">
        <v>92.77</v>
      </c>
      <c r="J54" s="101">
        <v>92.21500196791862</v>
      </c>
      <c r="K54" s="101">
        <v>93.96669985806643</v>
      </c>
      <c r="L54" s="101">
        <v>97.6346587230231</v>
      </c>
      <c r="M54" s="101">
        <v>102.19896469501482</v>
      </c>
      <c r="N54" s="251">
        <v>108.67867932229827</v>
      </c>
      <c r="O54" s="281">
        <f t="shared" si="1"/>
        <v>93.87216859687761</v>
      </c>
    </row>
    <row r="55" spans="1:15" ht="12.75">
      <c r="A55" s="287" t="s">
        <v>38</v>
      </c>
      <c r="B55" s="203">
        <v>6</v>
      </c>
      <c r="C55" s="257">
        <v>97.73457656708835</v>
      </c>
      <c r="D55" s="80">
        <v>91.99110405802496</v>
      </c>
      <c r="E55" s="80">
        <v>97.48728695187685</v>
      </c>
      <c r="F55" s="117">
        <v>90.25970594121178</v>
      </c>
      <c r="G55" s="284">
        <v>95.82384149936665</v>
      </c>
      <c r="H55" s="264">
        <v>93.20628795587065</v>
      </c>
      <c r="I55" s="80">
        <v>96.99</v>
      </c>
      <c r="J55" s="80">
        <v>97.50696609099494</v>
      </c>
      <c r="K55" s="80">
        <v>99.09632687715593</v>
      </c>
      <c r="L55" s="80">
        <v>103.22918219270639</v>
      </c>
      <c r="M55" s="80"/>
      <c r="N55" s="117"/>
      <c r="O55" s="282">
        <f t="shared" si="1"/>
        <v>96.33252781342966</v>
      </c>
    </row>
    <row r="56" spans="1:15" ht="13.5" thickBot="1">
      <c r="A56" s="134" t="s">
        <v>8</v>
      </c>
      <c r="B56" s="204" t="s">
        <v>9</v>
      </c>
      <c r="C56" s="255">
        <v>94.91496720584394</v>
      </c>
      <c r="D56" s="85">
        <v>89.36162370120105</v>
      </c>
      <c r="E56" s="101">
        <v>94.63777383371682</v>
      </c>
      <c r="F56" s="251">
        <v>87.09977722387816</v>
      </c>
      <c r="G56" s="286">
        <v>92.74278885890199</v>
      </c>
      <c r="H56" s="265">
        <v>89.75329295428521</v>
      </c>
      <c r="I56" s="104">
        <v>93.01</v>
      </c>
      <c r="J56" s="104">
        <v>93.00416427790462</v>
      </c>
      <c r="K56" s="104">
        <v>95.00232703552565</v>
      </c>
      <c r="L56" s="104">
        <v>98.44661165119652</v>
      </c>
      <c r="M56" s="104"/>
      <c r="N56" s="105"/>
      <c r="O56" s="281">
        <f t="shared" si="1"/>
        <v>92.7973326742454</v>
      </c>
    </row>
    <row r="57" spans="1:15" ht="12.75">
      <c r="A57" s="280" t="s">
        <v>52</v>
      </c>
      <c r="B57" s="201" t="s">
        <v>20</v>
      </c>
      <c r="C57" s="254">
        <v>142.7180519383347</v>
      </c>
      <c r="D57" s="109">
        <v>136.353949474029</v>
      </c>
      <c r="E57" s="80">
        <v>138.51575068965735</v>
      </c>
      <c r="F57" s="260">
        <v>140.38160488443648</v>
      </c>
      <c r="G57" s="284">
        <v>149.32668919349553</v>
      </c>
      <c r="H57" s="264">
        <v>145.21131963571045</v>
      </c>
      <c r="I57" s="109">
        <v>158.45</v>
      </c>
      <c r="J57" s="109">
        <v>165.63994599338434</v>
      </c>
      <c r="K57" s="109">
        <v>177.1716711119644</v>
      </c>
      <c r="L57" s="109">
        <v>180.3358211988727</v>
      </c>
      <c r="M57" s="109"/>
      <c r="N57" s="81"/>
      <c r="O57" s="277">
        <f t="shared" si="1"/>
        <v>153.4104804119885</v>
      </c>
    </row>
    <row r="58" spans="1:15" ht="13.5" thickBot="1">
      <c r="A58" s="134" t="s">
        <v>17</v>
      </c>
      <c r="B58" s="202" t="s">
        <v>11</v>
      </c>
      <c r="C58" s="256">
        <v>111.02221311135479</v>
      </c>
      <c r="D58" s="104">
        <v>106.55137161265588</v>
      </c>
      <c r="E58" s="104">
        <v>111.72737334312409</v>
      </c>
      <c r="F58" s="251">
        <v>112.5627180482032</v>
      </c>
      <c r="G58" s="286">
        <v>118.57724639759151</v>
      </c>
      <c r="H58" s="265">
        <v>115.74964272314509</v>
      </c>
      <c r="I58" s="104">
        <v>125.46</v>
      </c>
      <c r="J58" s="104">
        <v>127.8299065637775</v>
      </c>
      <c r="K58" s="104">
        <v>133.11188454184426</v>
      </c>
      <c r="L58" s="104">
        <v>133.14026305062194</v>
      </c>
      <c r="M58" s="104"/>
      <c r="N58" s="105"/>
      <c r="O58" s="281">
        <f t="shared" si="1"/>
        <v>119.57326193923184</v>
      </c>
    </row>
    <row r="59" spans="1:15" ht="12.75">
      <c r="A59" s="280" t="s">
        <v>16</v>
      </c>
      <c r="B59" s="201" t="s">
        <v>20</v>
      </c>
      <c r="C59" s="254">
        <v>157.5322338565274</v>
      </c>
      <c r="D59" s="77">
        <v>148.5177192087775</v>
      </c>
      <c r="E59" s="77">
        <v>153.52016242760888</v>
      </c>
      <c r="F59" s="212">
        <v>157.3241558070553</v>
      </c>
      <c r="G59" s="284">
        <v>169.2150629022378</v>
      </c>
      <c r="H59" s="264">
        <v>165.92897373910617</v>
      </c>
      <c r="I59" s="80">
        <v>167.72</v>
      </c>
      <c r="J59" s="109">
        <v>175.2577064267673</v>
      </c>
      <c r="K59" s="109">
        <v>188.2978141027545</v>
      </c>
      <c r="L59" s="109">
        <v>191.06460141649737</v>
      </c>
      <c r="M59" s="109"/>
      <c r="N59" s="81"/>
      <c r="O59" s="277">
        <f t="shared" si="1"/>
        <v>167.43784298873322</v>
      </c>
    </row>
    <row r="60" spans="1:15" ht="13.5" thickBot="1">
      <c r="A60" s="134" t="s">
        <v>17</v>
      </c>
      <c r="B60" s="202" t="s">
        <v>11</v>
      </c>
      <c r="C60" s="256">
        <v>110.25920764440168</v>
      </c>
      <c r="D60" s="104">
        <v>106.18401010239667</v>
      </c>
      <c r="E60" s="104">
        <v>112.0297389788106</v>
      </c>
      <c r="F60" s="251">
        <v>114.67256712984386</v>
      </c>
      <c r="G60" s="286">
        <v>120.33714767554982</v>
      </c>
      <c r="H60" s="265">
        <v>116.04309693744938</v>
      </c>
      <c r="I60" s="104">
        <v>124.15</v>
      </c>
      <c r="J60" s="104">
        <v>126.42610629040185</v>
      </c>
      <c r="K60" s="104">
        <v>130.8251174467832</v>
      </c>
      <c r="L60" s="104">
        <v>132.12113439975636</v>
      </c>
      <c r="M60" s="104"/>
      <c r="N60" s="105"/>
      <c r="O60" s="281">
        <f t="shared" si="1"/>
        <v>119.30481266053933</v>
      </c>
    </row>
    <row r="61" spans="1:15" ht="12.75">
      <c r="A61" s="280" t="s">
        <v>37</v>
      </c>
      <c r="B61" s="201" t="s">
        <v>20</v>
      </c>
      <c r="C61" s="254">
        <v>158.75979258361926</v>
      </c>
      <c r="D61" s="77">
        <v>153.4812705430834</v>
      </c>
      <c r="E61" s="77">
        <v>158.2666796697026</v>
      </c>
      <c r="F61" s="212">
        <v>162.13974969371262</v>
      </c>
      <c r="G61" s="284">
        <v>174.90202555144992</v>
      </c>
      <c r="H61" s="264">
        <v>171.65804274425122</v>
      </c>
      <c r="I61" s="80">
        <v>172.32</v>
      </c>
      <c r="J61" s="109">
        <v>179.68679266228108</v>
      </c>
      <c r="K61" s="109">
        <v>191.6164022749782</v>
      </c>
      <c r="L61" s="109">
        <v>193.93330633128264</v>
      </c>
      <c r="M61" s="109"/>
      <c r="N61" s="81"/>
      <c r="O61" s="277">
        <f t="shared" si="1"/>
        <v>171.67640620543608</v>
      </c>
    </row>
    <row r="62" spans="1:15" ht="13.5" thickBot="1">
      <c r="A62" s="134" t="s">
        <v>17</v>
      </c>
      <c r="B62" s="202" t="s">
        <v>11</v>
      </c>
      <c r="C62" s="256">
        <v>111.27951157038484</v>
      </c>
      <c r="D62" s="104">
        <v>105.74641061620112</v>
      </c>
      <c r="E62" s="104">
        <v>112.03822236696415</v>
      </c>
      <c r="F62" s="251">
        <v>113.68032134240944</v>
      </c>
      <c r="G62" s="286">
        <v>119.28389099969651</v>
      </c>
      <c r="H62" s="265">
        <v>115.36592486157815</v>
      </c>
      <c r="I62" s="104">
        <v>123.84</v>
      </c>
      <c r="J62" s="104">
        <v>126.51149679881975</v>
      </c>
      <c r="K62" s="104">
        <v>131.32943996489567</v>
      </c>
      <c r="L62" s="104">
        <v>132.67039645874232</v>
      </c>
      <c r="M62" s="104"/>
      <c r="N62" s="105"/>
      <c r="O62" s="281">
        <f t="shared" si="1"/>
        <v>119.1745614979692</v>
      </c>
    </row>
    <row r="63" spans="1:15" ht="12.75">
      <c r="A63" s="280" t="s">
        <v>19</v>
      </c>
      <c r="B63" s="201" t="s">
        <v>20</v>
      </c>
      <c r="C63" s="254">
        <v>149.00801515347462</v>
      </c>
      <c r="D63" s="77">
        <v>142.24992817337602</v>
      </c>
      <c r="E63" s="77">
        <v>146.4093907915862</v>
      </c>
      <c r="F63" s="212">
        <v>150.76667212312955</v>
      </c>
      <c r="G63" s="284">
        <v>161.87710628207176</v>
      </c>
      <c r="H63" s="264">
        <v>154.61919194264638</v>
      </c>
      <c r="I63" s="80">
        <v>160.49</v>
      </c>
      <c r="J63" s="109">
        <v>168.13362567084843</v>
      </c>
      <c r="K63" s="109">
        <v>179.71036511782404</v>
      </c>
      <c r="L63" s="109">
        <v>183.20560002901698</v>
      </c>
      <c r="M63" s="109"/>
      <c r="N63" s="81"/>
      <c r="O63" s="277">
        <f t="shared" si="1"/>
        <v>159.6469895283974</v>
      </c>
    </row>
    <row r="64" spans="1:15" ht="13.5" thickBot="1">
      <c r="A64" s="134" t="s">
        <v>17</v>
      </c>
      <c r="B64" s="202" t="s">
        <v>11</v>
      </c>
      <c r="C64" s="256">
        <v>111.09718153938967</v>
      </c>
      <c r="D64" s="104">
        <v>105.40434869074159</v>
      </c>
      <c r="E64" s="104">
        <v>111.08412475859849</v>
      </c>
      <c r="F64" s="251">
        <v>112.72067172211098</v>
      </c>
      <c r="G64" s="286">
        <v>119.00936049490299</v>
      </c>
      <c r="H64" s="265">
        <v>115.37115514978326</v>
      </c>
      <c r="I64" s="104">
        <v>123.57</v>
      </c>
      <c r="J64" s="104">
        <v>126.74922026967802</v>
      </c>
      <c r="K64" s="104">
        <v>131.9280193732426</v>
      </c>
      <c r="L64" s="104">
        <v>133.37368556029818</v>
      </c>
      <c r="M64" s="104"/>
      <c r="N64" s="105"/>
      <c r="O64" s="281">
        <f t="shared" si="1"/>
        <v>119.03077675587458</v>
      </c>
    </row>
    <row r="65" spans="1:15" ht="12.75">
      <c r="A65" s="280" t="s">
        <v>53</v>
      </c>
      <c r="B65" s="201" t="s">
        <v>20</v>
      </c>
      <c r="C65" s="254">
        <v>154.94484479083357</v>
      </c>
      <c r="D65" s="77">
        <v>148.5248841478573</v>
      </c>
      <c r="E65" s="77">
        <v>153.52016242760888</v>
      </c>
      <c r="F65" s="212">
        <v>157.3241558070553</v>
      </c>
      <c r="G65" s="284">
        <v>169.2150629022378</v>
      </c>
      <c r="H65" s="264">
        <v>163.3487115320245</v>
      </c>
      <c r="I65" s="79">
        <v>167.72</v>
      </c>
      <c r="J65" s="109">
        <v>175.2577064267673</v>
      </c>
      <c r="K65" s="109">
        <v>188.2978141027545</v>
      </c>
      <c r="L65" s="109">
        <v>191.06460141649737</v>
      </c>
      <c r="M65" s="109"/>
      <c r="N65" s="81"/>
      <c r="O65" s="277">
        <f t="shared" si="1"/>
        <v>166.92179435536366</v>
      </c>
    </row>
    <row r="66" spans="1:15" ht="13.5" thickBot="1">
      <c r="A66" s="134" t="s">
        <v>17</v>
      </c>
      <c r="B66" s="202" t="s">
        <v>11</v>
      </c>
      <c r="C66" s="256">
        <v>110.25920764440168</v>
      </c>
      <c r="D66" s="104">
        <v>106.18401010239667</v>
      </c>
      <c r="E66" s="104">
        <v>112.0297389788106</v>
      </c>
      <c r="F66" s="251">
        <v>114.67256712984386</v>
      </c>
      <c r="G66" s="286">
        <v>120.33714767554982</v>
      </c>
      <c r="H66" s="265">
        <v>116.04309693744938</v>
      </c>
      <c r="I66" s="103">
        <v>124.15</v>
      </c>
      <c r="J66" s="104">
        <v>126.42610629040185</v>
      </c>
      <c r="K66" s="104">
        <v>130.8251174467832</v>
      </c>
      <c r="L66" s="104">
        <v>132.12113439975636</v>
      </c>
      <c r="M66" s="104"/>
      <c r="N66" s="105"/>
      <c r="O66" s="281">
        <f t="shared" si="1"/>
        <v>119.30481266053933</v>
      </c>
    </row>
    <row r="67" spans="1:15" ht="12.75">
      <c r="A67" s="276" t="s">
        <v>54</v>
      </c>
      <c r="B67" s="201" t="s">
        <v>20</v>
      </c>
      <c r="C67" s="254">
        <v>156.3710508869755</v>
      </c>
      <c r="D67" s="109">
        <v>150.69277605180662</v>
      </c>
      <c r="E67" s="80">
        <v>155.31284245781305</v>
      </c>
      <c r="F67" s="260">
        <v>159.0302845962117</v>
      </c>
      <c r="G67" s="284">
        <v>171.54062372108538</v>
      </c>
      <c r="H67" s="266">
        <v>162.44063218419777</v>
      </c>
      <c r="I67" s="79">
        <v>169.48</v>
      </c>
      <c r="J67" s="108">
        <v>177.06768640567643</v>
      </c>
      <c r="K67" s="109">
        <v>189.78247881612506</v>
      </c>
      <c r="L67" s="108">
        <v>192.0043614231413</v>
      </c>
      <c r="M67" s="108"/>
      <c r="N67" s="212"/>
      <c r="O67" s="277">
        <f t="shared" si="1"/>
        <v>168.37227365430326</v>
      </c>
    </row>
    <row r="68" spans="1:15" ht="13.5" thickBot="1">
      <c r="A68" s="283" t="s">
        <v>17</v>
      </c>
      <c r="B68" s="202" t="s">
        <v>11</v>
      </c>
      <c r="C68" s="256">
        <v>110.98011228834717</v>
      </c>
      <c r="D68" s="104">
        <v>105.55274056220998</v>
      </c>
      <c r="E68" s="104">
        <v>111.65043324497573</v>
      </c>
      <c r="F68" s="251">
        <v>113.66717810199451</v>
      </c>
      <c r="G68" s="286">
        <v>119.14894586128355</v>
      </c>
      <c r="H68" s="267">
        <v>115.46406686206767</v>
      </c>
      <c r="I68" s="103">
        <v>123.83</v>
      </c>
      <c r="J68" s="103">
        <v>126.5322590515771</v>
      </c>
      <c r="K68" s="104">
        <v>131.21624198842437</v>
      </c>
      <c r="L68" s="103">
        <v>132.69467523623447</v>
      </c>
      <c r="M68" s="103"/>
      <c r="N68" s="120"/>
      <c r="O68" s="281">
        <f t="shared" si="1"/>
        <v>119.07366531971145</v>
      </c>
    </row>
  </sheetData>
  <sheetProtection/>
  <mergeCells count="11">
    <mergeCell ref="A47:O47"/>
    <mergeCell ref="A48:O48"/>
    <mergeCell ref="A50:A51"/>
    <mergeCell ref="B50:B51"/>
    <mergeCell ref="C50:O50"/>
    <mergeCell ref="A6:O6"/>
    <mergeCell ref="A7:O7"/>
    <mergeCell ref="A9:A10"/>
    <mergeCell ref="B9:B10"/>
    <mergeCell ref="C9:O9"/>
    <mergeCell ref="A28:G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60"/>
  <sheetViews>
    <sheetView zoomScalePageLayoutView="0" workbookViewId="0" topLeftCell="A1">
      <selection activeCell="A1" sqref="A1:O9"/>
    </sheetView>
  </sheetViews>
  <sheetFormatPr defaultColWidth="9.140625" defaultRowHeight="12.75"/>
  <cols>
    <col min="1" max="1" width="10.421875" style="0" customWidth="1"/>
    <col min="2" max="2" width="14.8515625" style="0" customWidth="1"/>
    <col min="3" max="3" width="8.140625" style="0" customWidth="1"/>
    <col min="5" max="5" width="9.28125" style="0" bestFit="1" customWidth="1"/>
    <col min="10" max="10" width="9.28125" style="0" bestFit="1" customWidth="1"/>
    <col min="16" max="16" width="16.7109375" style="0" customWidth="1"/>
  </cols>
  <sheetData>
    <row r="1" spans="1:15" ht="15.75">
      <c r="A1" s="708" t="s">
        <v>72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73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09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31" ht="15" thickBot="1">
      <c r="A6" s="710"/>
      <c r="B6" s="720"/>
      <c r="C6" s="216" t="s">
        <v>23</v>
      </c>
      <c r="D6" s="215" t="s">
        <v>24</v>
      </c>
      <c r="E6" s="215" t="s">
        <v>25</v>
      </c>
      <c r="F6" s="215" t="s">
        <v>26</v>
      </c>
      <c r="G6" s="215" t="s">
        <v>27</v>
      </c>
      <c r="H6" s="215" t="s">
        <v>28</v>
      </c>
      <c r="I6" s="213" t="s">
        <v>29</v>
      </c>
      <c r="J6" s="326" t="s">
        <v>30</v>
      </c>
      <c r="K6" s="325" t="s">
        <v>31</v>
      </c>
      <c r="L6" s="215" t="s">
        <v>32</v>
      </c>
      <c r="M6" s="213" t="s">
        <v>33</v>
      </c>
      <c r="N6" s="213" t="s">
        <v>34</v>
      </c>
      <c r="O6" s="328" t="s">
        <v>39</v>
      </c>
      <c r="P6" s="299"/>
      <c r="Q6" s="300" t="s">
        <v>23</v>
      </c>
      <c r="R6" s="300" t="s">
        <v>24</v>
      </c>
      <c r="S6" s="300" t="s">
        <v>25</v>
      </c>
      <c r="T6" s="300" t="s">
        <v>26</v>
      </c>
      <c r="U6" s="300" t="s">
        <v>27</v>
      </c>
      <c r="V6" s="300" t="s">
        <v>28</v>
      </c>
      <c r="W6" s="300" t="s">
        <v>29</v>
      </c>
      <c r="X6" s="300" t="s">
        <v>30</v>
      </c>
      <c r="Y6" s="300" t="s">
        <v>31</v>
      </c>
      <c r="Z6" s="300" t="s">
        <v>32</v>
      </c>
      <c r="AA6" s="300" t="s">
        <v>33</v>
      </c>
      <c r="AB6" s="300" t="s">
        <v>34</v>
      </c>
      <c r="AC6" s="299"/>
      <c r="AD6" s="301"/>
      <c r="AE6" s="301"/>
    </row>
    <row r="7" spans="1:31" ht="12.75">
      <c r="A7" s="276"/>
      <c r="B7" s="590" t="s">
        <v>2</v>
      </c>
      <c r="C7" s="615">
        <v>293.90277777777777</v>
      </c>
      <c r="D7" s="615">
        <v>386.69</v>
      </c>
      <c r="E7" s="615">
        <v>397</v>
      </c>
      <c r="F7" s="615">
        <v>397.96</v>
      </c>
      <c r="G7" s="616">
        <v>394.2202380952381</v>
      </c>
      <c r="H7" s="615">
        <v>383.56547619047615</v>
      </c>
      <c r="I7" s="615">
        <v>372.44047619047615</v>
      </c>
      <c r="J7" s="617">
        <v>381.2797619047619</v>
      </c>
      <c r="K7" s="615">
        <v>398.3035714285714</v>
      </c>
      <c r="L7" s="615">
        <v>401.8412698412698</v>
      </c>
      <c r="M7" s="581">
        <v>400.3904761904762</v>
      </c>
      <c r="N7" s="624">
        <v>411.04761904761904</v>
      </c>
      <c r="O7" s="607">
        <f>AVERAGE(C7:N7)</f>
        <v>384.8868055555556</v>
      </c>
      <c r="P7" s="302" t="s">
        <v>2</v>
      </c>
      <c r="Q7" s="303">
        <f>(O7)</f>
        <v>384.8868055555556</v>
      </c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301"/>
      <c r="AE7" s="301"/>
    </row>
    <row r="8" spans="1:31" ht="12.75">
      <c r="A8" s="278" t="s">
        <v>0</v>
      </c>
      <c r="B8" s="600" t="s">
        <v>77</v>
      </c>
      <c r="C8" s="601">
        <v>229.15873015873015</v>
      </c>
      <c r="D8" s="601">
        <v>275.61</v>
      </c>
      <c r="E8" s="601">
        <v>285</v>
      </c>
      <c r="F8" s="601">
        <v>281.35</v>
      </c>
      <c r="G8" s="602">
        <v>277.73214285714283</v>
      </c>
      <c r="H8" s="601">
        <v>270.00198412698415</v>
      </c>
      <c r="I8" s="601">
        <v>272.16269841269843</v>
      </c>
      <c r="J8" s="620">
        <v>283.1607142857143</v>
      </c>
      <c r="K8" s="601">
        <v>312.22222222222223</v>
      </c>
      <c r="L8" s="601">
        <v>316.2142857142857</v>
      </c>
      <c r="M8" s="585">
        <v>319.71071428571423</v>
      </c>
      <c r="N8" s="570">
        <v>329.23809523809524</v>
      </c>
      <c r="O8" s="607">
        <f>AVERAGE(C8:N8)</f>
        <v>287.6301322751323</v>
      </c>
      <c r="P8" s="302" t="s">
        <v>3</v>
      </c>
      <c r="Q8" s="303">
        <f>(O8)</f>
        <v>287.6301322751323</v>
      </c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301"/>
      <c r="AE8" s="301"/>
    </row>
    <row r="9" spans="1:31" ht="13.5" thickBot="1">
      <c r="A9" s="283" t="s">
        <v>1</v>
      </c>
      <c r="B9" s="609" t="s">
        <v>6</v>
      </c>
      <c r="C9" s="610">
        <v>194.92658730158732</v>
      </c>
      <c r="D9" s="610">
        <v>206.94</v>
      </c>
      <c r="E9" s="610">
        <v>204</v>
      </c>
      <c r="F9" s="610">
        <v>207.98</v>
      </c>
      <c r="G9" s="611">
        <v>214.25</v>
      </c>
      <c r="H9" s="610">
        <v>210.98015873015876</v>
      </c>
      <c r="I9" s="610">
        <v>206.20833333333334</v>
      </c>
      <c r="J9" s="612">
        <v>208.5357142857143</v>
      </c>
      <c r="K9" s="610">
        <v>215.56746031746033</v>
      </c>
      <c r="L9" s="610">
        <v>225.34126984126985</v>
      </c>
      <c r="M9" s="587">
        <v>250.3404761904762</v>
      </c>
      <c r="N9" s="576">
        <v>283.14285714285717</v>
      </c>
      <c r="O9" s="614">
        <f>AVERAGE(C9:N9)</f>
        <v>219.0177380952381</v>
      </c>
      <c r="P9" s="304" t="s">
        <v>6</v>
      </c>
      <c r="Q9" s="305">
        <f>(O9)</f>
        <v>219.0177380952381</v>
      </c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</row>
    <row r="11" spans="1:15" ht="15.75">
      <c r="A11" s="708" t="s">
        <v>74</v>
      </c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</row>
    <row r="12" ht="13.5" thickBot="1"/>
    <row r="13" spans="1:42" ht="15.75" thickBot="1">
      <c r="A13" s="709" t="s">
        <v>4</v>
      </c>
      <c r="B13" s="709" t="s">
        <v>5</v>
      </c>
      <c r="C13" s="714" t="s">
        <v>41</v>
      </c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6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</row>
    <row r="14" spans="1:42" ht="15" thickBot="1">
      <c r="A14" s="710"/>
      <c r="B14" s="720"/>
      <c r="C14" s="216" t="s">
        <v>23</v>
      </c>
      <c r="D14" s="215" t="s">
        <v>24</v>
      </c>
      <c r="E14" s="215" t="s">
        <v>25</v>
      </c>
      <c r="F14" s="215" t="s">
        <v>26</v>
      </c>
      <c r="G14" s="215" t="s">
        <v>27</v>
      </c>
      <c r="H14" s="215" t="s">
        <v>28</v>
      </c>
      <c r="I14" s="213" t="s">
        <v>29</v>
      </c>
      <c r="J14" s="326" t="s">
        <v>30</v>
      </c>
      <c r="K14" s="325" t="s">
        <v>31</v>
      </c>
      <c r="L14" s="215" t="s">
        <v>32</v>
      </c>
      <c r="M14" s="213" t="s">
        <v>33</v>
      </c>
      <c r="N14" s="213" t="s">
        <v>34</v>
      </c>
      <c r="O14" s="252" t="s">
        <v>39</v>
      </c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</row>
    <row r="15" spans="1:42" ht="12.75">
      <c r="A15" s="276"/>
      <c r="B15" s="590" t="s">
        <v>2</v>
      </c>
      <c r="C15" s="615">
        <v>175.34774487443505</v>
      </c>
      <c r="D15" s="615">
        <v>227.58</v>
      </c>
      <c r="E15" s="615">
        <v>239.35666666666665</v>
      </c>
      <c r="F15" s="615">
        <v>251.13333333333333</v>
      </c>
      <c r="G15" s="616">
        <v>244.49421147172475</v>
      </c>
      <c r="H15" s="615">
        <v>241.5711860381617</v>
      </c>
      <c r="I15" s="562">
        <v>238.32956849273225</v>
      </c>
      <c r="J15" s="617">
        <v>238.9144333724574</v>
      </c>
      <c r="K15" s="615">
        <v>228.81142587196425</v>
      </c>
      <c r="L15" s="615">
        <v>227.00320333022</v>
      </c>
      <c r="M15" s="581">
        <v>224.0558473890569</v>
      </c>
      <c r="N15" s="618">
        <v>223.50465547919313</v>
      </c>
      <c r="O15" s="619">
        <f>AVERAGE(C15:N15)</f>
        <v>230.00852302666206</v>
      </c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</row>
    <row r="16" spans="1:42" ht="12.75">
      <c r="A16" s="278" t="s">
        <v>0</v>
      </c>
      <c r="B16" s="600" t="s">
        <v>77</v>
      </c>
      <c r="C16" s="601">
        <v>136.7197592219459</v>
      </c>
      <c r="D16" s="601">
        <v>164.3</v>
      </c>
      <c r="E16" s="601">
        <v>172.34666666666666</v>
      </c>
      <c r="F16" s="601">
        <v>175.87333333333333</v>
      </c>
      <c r="G16" s="602">
        <v>172.24961192341073</v>
      </c>
      <c r="H16" s="601">
        <v>170.05370703490178</v>
      </c>
      <c r="I16" s="569">
        <v>174.16790447065435</v>
      </c>
      <c r="J16" s="620">
        <v>177.4281918798401</v>
      </c>
      <c r="K16" s="601">
        <v>179.20642551970195</v>
      </c>
      <c r="L16" s="601">
        <v>178.6262397495852</v>
      </c>
      <c r="M16" s="585">
        <v>178.9157818504608</v>
      </c>
      <c r="N16" s="621">
        <v>179.00784615847485</v>
      </c>
      <c r="O16" s="607">
        <f>AVERAGE(C16:N16)</f>
        <v>171.57462231741465</v>
      </c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</row>
    <row r="17" spans="1:42" ht="13.5" thickBot="1">
      <c r="A17" s="283" t="s">
        <v>1</v>
      </c>
      <c r="B17" s="609" t="s">
        <v>6</v>
      </c>
      <c r="C17" s="610">
        <v>116.29636010839856</v>
      </c>
      <c r="D17" s="610">
        <v>125.68</v>
      </c>
      <c r="E17" s="610">
        <v>123.91666666666667</v>
      </c>
      <c r="F17" s="610">
        <v>129.63666666666668</v>
      </c>
      <c r="G17" s="611">
        <v>132.87315423681602</v>
      </c>
      <c r="H17" s="610">
        <v>132.87388108881558</v>
      </c>
      <c r="I17" s="575">
        <v>131.95901543464413</v>
      </c>
      <c r="J17" s="612">
        <v>130.6834050961585</v>
      </c>
      <c r="K17" s="610">
        <v>123.7327123062261</v>
      </c>
      <c r="L17" s="610">
        <v>127.32919355512172</v>
      </c>
      <c r="M17" s="587">
        <v>140.00698879713693</v>
      </c>
      <c r="N17" s="622">
        <v>153.97769614898627</v>
      </c>
      <c r="O17" s="614">
        <f>AVERAGE(C17:N17)</f>
        <v>130.7471450088031</v>
      </c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</row>
    <row r="18" spans="1:42" ht="12.75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13"/>
      <c r="Q18" s="308"/>
      <c r="R18" s="30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</row>
    <row r="19" spans="1:42" ht="12.75">
      <c r="A19" s="733" t="s">
        <v>76</v>
      </c>
      <c r="B19" s="733"/>
      <c r="C19" s="312"/>
      <c r="D19" s="312"/>
      <c r="E19" s="312"/>
      <c r="F19" s="312"/>
      <c r="G19" s="314" t="s">
        <v>75</v>
      </c>
      <c r="H19" s="314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</row>
    <row r="20" spans="1:42" ht="12.75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</row>
    <row r="21" spans="1:42" ht="12.75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</row>
    <row r="22" spans="1:42" ht="12.75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</row>
    <row r="23" spans="1:18" ht="12.7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</row>
    <row r="24" spans="1:18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</row>
    <row r="25" spans="1:18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</row>
    <row r="26" spans="1:18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</row>
    <row r="27" spans="1:18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</row>
    <row r="28" spans="1:18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</row>
    <row r="29" spans="1:18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</row>
    <row r="30" spans="1:18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</row>
    <row r="31" spans="1:18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</row>
    <row r="32" spans="1:18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</row>
    <row r="33" spans="1:18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</row>
    <row r="34" spans="1:18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</row>
    <row r="35" spans="1:18" ht="12.7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</row>
    <row r="36" spans="1:18" ht="12.75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</row>
    <row r="37" spans="1:18" ht="12.7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1:18" ht="12" customHeight="1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  <row r="39" spans="1:18" ht="12.75" hidden="1">
      <c r="A39" s="315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</row>
    <row r="40" spans="1:18" ht="12.75">
      <c r="A40" s="315"/>
      <c r="B40" s="315"/>
      <c r="C40" s="319"/>
      <c r="D40" s="299"/>
      <c r="E40" s="320" t="s">
        <v>23</v>
      </c>
      <c r="F40" s="320" t="s">
        <v>24</v>
      </c>
      <c r="G40" s="320" t="s">
        <v>25</v>
      </c>
      <c r="H40" s="320" t="s">
        <v>26</v>
      </c>
      <c r="I40" s="320" t="s">
        <v>27</v>
      </c>
      <c r="J40" s="320" t="s">
        <v>28</v>
      </c>
      <c r="K40" s="320" t="s">
        <v>29</v>
      </c>
      <c r="L40" s="320" t="s">
        <v>30</v>
      </c>
      <c r="M40" s="320" t="s">
        <v>31</v>
      </c>
      <c r="N40" s="320" t="s">
        <v>32</v>
      </c>
      <c r="O40" s="320" t="s">
        <v>33</v>
      </c>
      <c r="P40" s="299" t="s">
        <v>34</v>
      </c>
      <c r="Q40" s="315"/>
      <c r="R40" s="315"/>
    </row>
    <row r="41" spans="1:18" ht="12.75">
      <c r="A41" s="315"/>
      <c r="B41" s="316"/>
      <c r="C41" s="321"/>
      <c r="D41" s="320" t="s">
        <v>2</v>
      </c>
      <c r="E41" s="322">
        <f>(C7)</f>
        <v>293.90277777777777</v>
      </c>
      <c r="F41" s="322">
        <f aca="true" t="shared" si="0" ref="F41:P43">(D7)</f>
        <v>386.69</v>
      </c>
      <c r="G41" s="322">
        <f t="shared" si="0"/>
        <v>397</v>
      </c>
      <c r="H41" s="322">
        <f t="shared" si="0"/>
        <v>397.96</v>
      </c>
      <c r="I41" s="322">
        <f t="shared" si="0"/>
        <v>394.2202380952381</v>
      </c>
      <c r="J41" s="322">
        <f t="shared" si="0"/>
        <v>383.56547619047615</v>
      </c>
      <c r="K41" s="322">
        <f t="shared" si="0"/>
        <v>372.44047619047615</v>
      </c>
      <c r="L41" s="322">
        <f t="shared" si="0"/>
        <v>381.2797619047619</v>
      </c>
      <c r="M41" s="322">
        <f t="shared" si="0"/>
        <v>398.3035714285714</v>
      </c>
      <c r="N41" s="322">
        <f t="shared" si="0"/>
        <v>401.8412698412698</v>
      </c>
      <c r="O41" s="322">
        <f t="shared" si="0"/>
        <v>400.3904761904762</v>
      </c>
      <c r="P41" s="322">
        <f t="shared" si="0"/>
        <v>411.04761904761904</v>
      </c>
      <c r="Q41" s="315"/>
      <c r="R41" s="315"/>
    </row>
    <row r="42" spans="1:18" ht="12.75">
      <c r="A42" s="315"/>
      <c r="B42" s="316"/>
      <c r="C42" s="323"/>
      <c r="D42" s="320" t="s">
        <v>3</v>
      </c>
      <c r="E42" s="322">
        <f>(C8)</f>
        <v>229.15873015873015</v>
      </c>
      <c r="F42" s="322">
        <f t="shared" si="0"/>
        <v>275.61</v>
      </c>
      <c r="G42" s="322">
        <f t="shared" si="0"/>
        <v>285</v>
      </c>
      <c r="H42" s="322">
        <f t="shared" si="0"/>
        <v>281.35</v>
      </c>
      <c r="I42" s="322">
        <f t="shared" si="0"/>
        <v>277.73214285714283</v>
      </c>
      <c r="J42" s="322">
        <f t="shared" si="0"/>
        <v>270.00198412698415</v>
      </c>
      <c r="K42" s="322">
        <f t="shared" si="0"/>
        <v>272.16269841269843</v>
      </c>
      <c r="L42" s="322">
        <f t="shared" si="0"/>
        <v>283.1607142857143</v>
      </c>
      <c r="M42" s="322">
        <f t="shared" si="0"/>
        <v>312.22222222222223</v>
      </c>
      <c r="N42" s="322">
        <f t="shared" si="0"/>
        <v>316.2142857142857</v>
      </c>
      <c r="O42" s="322">
        <f t="shared" si="0"/>
        <v>319.71071428571423</v>
      </c>
      <c r="P42" s="322">
        <f t="shared" si="0"/>
        <v>329.23809523809524</v>
      </c>
      <c r="Q42" s="315"/>
      <c r="R42" s="315"/>
    </row>
    <row r="43" spans="1:18" ht="12.75">
      <c r="A43" s="315"/>
      <c r="B43" s="316"/>
      <c r="C43" s="323"/>
      <c r="D43" s="320" t="s">
        <v>6</v>
      </c>
      <c r="E43" s="322">
        <f>(C9)</f>
        <v>194.92658730158732</v>
      </c>
      <c r="F43" s="322">
        <f t="shared" si="0"/>
        <v>206.94</v>
      </c>
      <c r="G43" s="322">
        <f t="shared" si="0"/>
        <v>204</v>
      </c>
      <c r="H43" s="322">
        <f t="shared" si="0"/>
        <v>207.98</v>
      </c>
      <c r="I43" s="322">
        <f t="shared" si="0"/>
        <v>214.25</v>
      </c>
      <c r="J43" s="322">
        <f t="shared" si="0"/>
        <v>210.98015873015876</v>
      </c>
      <c r="K43" s="322">
        <f t="shared" si="0"/>
        <v>206.20833333333334</v>
      </c>
      <c r="L43" s="322">
        <f t="shared" si="0"/>
        <v>208.5357142857143</v>
      </c>
      <c r="M43" s="322">
        <f t="shared" si="0"/>
        <v>215.56746031746033</v>
      </c>
      <c r="N43" s="322">
        <f t="shared" si="0"/>
        <v>225.34126984126985</v>
      </c>
      <c r="O43" s="322">
        <f t="shared" si="0"/>
        <v>250.3404761904762</v>
      </c>
      <c r="P43" s="322">
        <f t="shared" si="0"/>
        <v>283.14285714285717</v>
      </c>
      <c r="Q43" s="315"/>
      <c r="R43" s="315"/>
    </row>
    <row r="44" spans="1:18" ht="12.75">
      <c r="A44" s="315"/>
      <c r="B44" s="316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4"/>
      <c r="N44" s="324"/>
      <c r="O44" s="319"/>
      <c r="P44" s="319"/>
      <c r="Q44" s="315"/>
      <c r="R44" s="315"/>
    </row>
    <row r="45" spans="1:18" ht="12.75">
      <c r="A45" s="315"/>
      <c r="B45" s="316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4"/>
      <c r="N45" s="324"/>
      <c r="O45" s="319"/>
      <c r="P45" s="319"/>
      <c r="Q45" s="315"/>
      <c r="R45" s="315"/>
    </row>
    <row r="46" spans="1:18" ht="12.75">
      <c r="A46" s="315"/>
      <c r="B46" s="316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8"/>
      <c r="N46" s="318"/>
      <c r="O46" s="315"/>
      <c r="P46" s="315"/>
      <c r="Q46" s="315"/>
      <c r="R46" s="315"/>
    </row>
    <row r="47" spans="1:18" ht="12.75">
      <c r="A47" s="315"/>
      <c r="B47" s="316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8"/>
      <c r="N47" s="318"/>
      <c r="O47" s="315"/>
      <c r="P47" s="315"/>
      <c r="Q47" s="315"/>
      <c r="R47" s="315"/>
    </row>
    <row r="48" spans="1:18" ht="12.75">
      <c r="A48" s="315"/>
      <c r="B48" s="316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8"/>
      <c r="N48" s="318"/>
      <c r="O48" s="315"/>
      <c r="P48" s="315"/>
      <c r="Q48" s="315"/>
      <c r="R48" s="315"/>
    </row>
    <row r="49" spans="1:18" ht="12.75">
      <c r="A49" s="315"/>
      <c r="B49" s="316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8"/>
      <c r="N49" s="318"/>
      <c r="O49" s="315"/>
      <c r="P49" s="315"/>
      <c r="Q49" s="315"/>
      <c r="R49" s="315"/>
    </row>
    <row r="50" spans="1:18" ht="12.75">
      <c r="A50" s="315"/>
      <c r="B50" s="316"/>
      <c r="C50" s="317"/>
      <c r="D50" s="317"/>
      <c r="E50" s="317"/>
      <c r="F50" s="317"/>
      <c r="G50" s="317"/>
      <c r="H50" s="317"/>
      <c r="I50" s="317"/>
      <c r="J50" s="317"/>
      <c r="K50" s="306"/>
      <c r="L50" s="309"/>
      <c r="M50" s="310"/>
      <c r="N50" s="310"/>
      <c r="O50" s="312"/>
      <c r="P50" s="312"/>
      <c r="Q50" s="312"/>
      <c r="R50" s="312"/>
    </row>
    <row r="51" spans="1:18" ht="12.75">
      <c r="A51" s="312"/>
      <c r="B51" s="311"/>
      <c r="C51" s="309"/>
      <c r="D51" s="309"/>
      <c r="E51" s="309"/>
      <c r="F51" s="309"/>
      <c r="G51" s="309"/>
      <c r="H51" s="309"/>
      <c r="I51" s="309"/>
      <c r="J51" s="309"/>
      <c r="K51" s="306"/>
      <c r="L51" s="309"/>
      <c r="M51" s="310"/>
      <c r="N51" s="310"/>
      <c r="O51" s="312"/>
      <c r="P51" s="312"/>
      <c r="Q51" s="312"/>
      <c r="R51" s="312"/>
    </row>
    <row r="52" spans="1:18" ht="12.75">
      <c r="A52" s="312"/>
      <c r="B52" s="309"/>
      <c r="C52" s="309"/>
      <c r="D52" s="309"/>
      <c r="E52" s="309"/>
      <c r="F52" s="309"/>
      <c r="G52" s="309"/>
      <c r="H52" s="309"/>
      <c r="I52" s="309"/>
      <c r="J52" s="309"/>
      <c r="K52" s="306"/>
      <c r="L52" s="309"/>
      <c r="M52" s="310"/>
      <c r="N52" s="310"/>
      <c r="O52" s="312"/>
      <c r="P52" s="312"/>
      <c r="Q52" s="312"/>
      <c r="R52" s="312"/>
    </row>
    <row r="53" spans="1:18" ht="12.75">
      <c r="A53" s="312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10"/>
      <c r="N53" s="310"/>
      <c r="O53" s="312"/>
      <c r="P53" s="312"/>
      <c r="Q53" s="312"/>
      <c r="R53" s="312"/>
    </row>
    <row r="54" spans="1:18" ht="12.75">
      <c r="A54" s="312"/>
      <c r="B54" s="309"/>
      <c r="C54" s="309"/>
      <c r="D54" s="309"/>
      <c r="E54" s="307"/>
      <c r="F54" s="307"/>
      <c r="G54" s="307"/>
      <c r="H54" s="307"/>
      <c r="I54" s="307"/>
      <c r="J54" s="307"/>
      <c r="K54" s="309"/>
      <c r="L54" s="309"/>
      <c r="M54" s="310"/>
      <c r="N54" s="310"/>
      <c r="O54" s="312"/>
      <c r="P54" s="312"/>
      <c r="Q54" s="312"/>
      <c r="R54" s="312"/>
    </row>
    <row r="55" spans="1:18" ht="12.75">
      <c r="A55" s="312"/>
      <c r="B55" s="309"/>
      <c r="C55" s="309"/>
      <c r="D55" s="309"/>
      <c r="E55" s="307"/>
      <c r="F55" s="307"/>
      <c r="G55" s="307"/>
      <c r="H55" s="307"/>
      <c r="I55" s="307"/>
      <c r="J55" s="307"/>
      <c r="K55" s="309"/>
      <c r="L55" s="309"/>
      <c r="M55" s="310"/>
      <c r="N55" s="310"/>
      <c r="O55" s="312"/>
      <c r="P55" s="312"/>
      <c r="Q55" s="312"/>
      <c r="R55" s="312"/>
    </row>
    <row r="56" spans="1:18" ht="12.75">
      <c r="A56" s="312"/>
      <c r="B56" s="309"/>
      <c r="C56" s="309"/>
      <c r="D56" s="309"/>
      <c r="E56" s="307"/>
      <c r="F56" s="307"/>
      <c r="G56" s="307"/>
      <c r="H56" s="307"/>
      <c r="I56" s="307"/>
      <c r="J56" s="307"/>
      <c r="K56" s="309"/>
      <c r="L56" s="309"/>
      <c r="M56" s="310"/>
      <c r="N56" s="310"/>
      <c r="O56" s="312"/>
      <c r="P56" s="312"/>
      <c r="Q56" s="312"/>
      <c r="R56" s="312"/>
    </row>
    <row r="57" spans="1:18" ht="12.75">
      <c r="A57" s="312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10"/>
      <c r="N57" s="310"/>
      <c r="O57" s="312"/>
      <c r="P57" s="312"/>
      <c r="Q57" s="312"/>
      <c r="R57" s="312"/>
    </row>
    <row r="58" spans="1:18" ht="12.75">
      <c r="A58" s="312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2"/>
      <c r="P58" s="312"/>
      <c r="Q58" s="312"/>
      <c r="R58" s="312"/>
    </row>
    <row r="59" spans="1:18" ht="12.75">
      <c r="A59" s="312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2"/>
      <c r="P59" s="312"/>
      <c r="Q59" s="312"/>
      <c r="R59" s="312"/>
    </row>
    <row r="60" spans="2:14" ht="12.75">
      <c r="B60" s="312"/>
      <c r="C60" s="312"/>
      <c r="D60" s="312"/>
      <c r="E60" s="312"/>
      <c r="F60" s="312"/>
      <c r="G60" s="312"/>
      <c r="H60" s="312"/>
      <c r="I60" s="312"/>
      <c r="J60" s="312"/>
      <c r="K60" s="310"/>
      <c r="L60" s="310"/>
      <c r="M60" s="310"/>
      <c r="N60" s="310"/>
    </row>
  </sheetData>
  <sheetProtection/>
  <mergeCells count="10">
    <mergeCell ref="C13:O13"/>
    <mergeCell ref="A3:O3"/>
    <mergeCell ref="A1:O1"/>
    <mergeCell ref="A19:B19"/>
    <mergeCell ref="A11:O11"/>
    <mergeCell ref="A13:A14"/>
    <mergeCell ref="B13:B14"/>
    <mergeCell ref="A5:A6"/>
    <mergeCell ref="B5:B6"/>
    <mergeCell ref="C5:O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B1">
      <selection activeCell="B5" sqref="B5:O9"/>
    </sheetView>
  </sheetViews>
  <sheetFormatPr defaultColWidth="9.140625" defaultRowHeight="12.75"/>
  <cols>
    <col min="1" max="1" width="9.7109375" style="0" customWidth="1"/>
    <col min="2" max="2" width="13.00390625" style="0" customWidth="1"/>
    <col min="3" max="3" width="8.140625" style="0" customWidth="1"/>
    <col min="4" max="4" width="8.28125" style="0" customWidth="1"/>
    <col min="5" max="5" width="8.140625" style="0" customWidth="1"/>
    <col min="6" max="6" width="7.28125" style="0" customWidth="1"/>
    <col min="7" max="7" width="8.140625" style="0" customWidth="1"/>
    <col min="8" max="8" width="8.28125" style="0" customWidth="1"/>
    <col min="9" max="9" width="9.28125" style="0" customWidth="1"/>
  </cols>
  <sheetData>
    <row r="1" spans="1:15" ht="15.75">
      <c r="A1" s="708" t="s">
        <v>78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73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34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15" ht="15" thickBot="1">
      <c r="A6" s="710"/>
      <c r="B6" s="735"/>
      <c r="C6" s="216" t="s">
        <v>23</v>
      </c>
      <c r="D6" s="215" t="s">
        <v>24</v>
      </c>
      <c r="E6" s="215" t="s">
        <v>25</v>
      </c>
      <c r="F6" s="215" t="s">
        <v>26</v>
      </c>
      <c r="G6" s="215" t="s">
        <v>27</v>
      </c>
      <c r="H6" s="215" t="s">
        <v>28</v>
      </c>
      <c r="I6" s="213" t="s">
        <v>29</v>
      </c>
      <c r="J6" s="326" t="s">
        <v>30</v>
      </c>
      <c r="K6" s="325" t="s">
        <v>31</v>
      </c>
      <c r="L6" s="215" t="s">
        <v>32</v>
      </c>
      <c r="M6" s="213" t="s">
        <v>33</v>
      </c>
      <c r="N6" s="213" t="s">
        <v>34</v>
      </c>
      <c r="O6" s="328" t="s">
        <v>39</v>
      </c>
    </row>
    <row r="7" spans="1:16" ht="12.75">
      <c r="A7" s="276"/>
      <c r="B7" s="590" t="s">
        <v>2</v>
      </c>
      <c r="C7" s="615">
        <v>412</v>
      </c>
      <c r="D7" s="615">
        <v>385.9527777777778</v>
      </c>
      <c r="E7" s="615">
        <v>360.9702380952381</v>
      </c>
      <c r="F7" s="615">
        <v>346.3888888888889</v>
      </c>
      <c r="G7" s="616">
        <v>355.52645502645504</v>
      </c>
      <c r="H7" s="615">
        <v>336.49047619047616</v>
      </c>
      <c r="I7" s="623">
        <v>376.85119047619054</v>
      </c>
      <c r="J7" s="617">
        <v>360.48148148148147</v>
      </c>
      <c r="K7" s="615">
        <v>362.7833333333333</v>
      </c>
      <c r="L7" s="615">
        <v>358.22222222222223</v>
      </c>
      <c r="M7" s="581">
        <v>333.15277777777777</v>
      </c>
      <c r="N7" s="624">
        <v>318.84722222222223</v>
      </c>
      <c r="O7" s="607">
        <f>AVERAGE(C7:N7)</f>
        <v>358.9722552910053</v>
      </c>
      <c r="P7" s="388">
        <f>AVERAGE(O7:O8)</f>
        <v>332.00211640211637</v>
      </c>
    </row>
    <row r="8" spans="1:15" ht="12.75">
      <c r="A8" s="278" t="s">
        <v>0</v>
      </c>
      <c r="B8" s="600" t="s">
        <v>77</v>
      </c>
      <c r="C8" s="601">
        <v>340.0416666666667</v>
      </c>
      <c r="D8" s="601">
        <v>316.09166666666664</v>
      </c>
      <c r="E8" s="601">
        <v>302.1785714285714</v>
      </c>
      <c r="F8" s="601">
        <v>309.75</v>
      </c>
      <c r="G8" s="602">
        <v>328.8095238095238</v>
      </c>
      <c r="H8" s="601">
        <v>296.3547619047619</v>
      </c>
      <c r="I8" s="625">
        <v>315.11309523809524</v>
      </c>
      <c r="J8" s="620">
        <v>306.75</v>
      </c>
      <c r="K8" s="601">
        <v>305.94722222222225</v>
      </c>
      <c r="L8" s="601">
        <v>298.6111111111111</v>
      </c>
      <c r="M8" s="585">
        <v>275.0138888888889</v>
      </c>
      <c r="N8" s="570">
        <v>265.72222222222223</v>
      </c>
      <c r="O8" s="607">
        <f>AVERAGE(C8:N8)</f>
        <v>305.03197751322745</v>
      </c>
    </row>
    <row r="9" spans="1:16" ht="13.5" thickBot="1">
      <c r="A9" s="283" t="s">
        <v>1</v>
      </c>
      <c r="B9" s="609" t="s">
        <v>6</v>
      </c>
      <c r="C9" s="610">
        <v>282.9702380952381</v>
      </c>
      <c r="D9" s="610">
        <v>252.50277777777777</v>
      </c>
      <c r="E9" s="610">
        <v>240.29166666666666</v>
      </c>
      <c r="F9" s="610">
        <v>235.31944444444446</v>
      </c>
      <c r="G9" s="611">
        <v>232.41534391534393</v>
      </c>
      <c r="H9" s="610">
        <v>234.925</v>
      </c>
      <c r="I9" s="626">
        <v>258.95238095238096</v>
      </c>
      <c r="J9" s="612">
        <v>258.81018518518516</v>
      </c>
      <c r="K9" s="610">
        <v>269.1027777777778</v>
      </c>
      <c r="L9" s="610">
        <v>267.0555555555556</v>
      </c>
      <c r="M9" s="587">
        <v>255.95833333333334</v>
      </c>
      <c r="N9" s="576">
        <v>243.70833333333334</v>
      </c>
      <c r="O9" s="614">
        <f>AVERAGE(C9:N9)</f>
        <v>252.66766975308644</v>
      </c>
      <c r="P9" s="371">
        <v>252.67</v>
      </c>
    </row>
    <row r="11" spans="1:15" ht="15.75">
      <c r="A11" s="708" t="s">
        <v>74</v>
      </c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</row>
    <row r="12" ht="13.5" thickBot="1"/>
    <row r="13" spans="1:15" ht="15.75" thickBot="1">
      <c r="A13" s="709" t="s">
        <v>4</v>
      </c>
      <c r="B13" s="734" t="s">
        <v>5</v>
      </c>
      <c r="C13" s="714" t="s">
        <v>41</v>
      </c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6"/>
    </row>
    <row r="14" spans="1:15" ht="15" thickBot="1">
      <c r="A14" s="710"/>
      <c r="B14" s="735"/>
      <c r="C14" s="216" t="s">
        <v>23</v>
      </c>
      <c r="D14" s="215" t="s">
        <v>24</v>
      </c>
      <c r="E14" s="215" t="s">
        <v>25</v>
      </c>
      <c r="F14" s="215" t="s">
        <v>26</v>
      </c>
      <c r="G14" s="215" t="s">
        <v>27</v>
      </c>
      <c r="H14" s="215" t="s">
        <v>28</v>
      </c>
      <c r="I14" s="213" t="s">
        <v>29</v>
      </c>
      <c r="J14" s="326" t="s">
        <v>30</v>
      </c>
      <c r="K14" s="325" t="s">
        <v>31</v>
      </c>
      <c r="L14" s="215" t="s">
        <v>32</v>
      </c>
      <c r="M14" s="213" t="s">
        <v>33</v>
      </c>
      <c r="N14" s="213" t="s">
        <v>34</v>
      </c>
      <c r="O14" s="252" t="s">
        <v>39</v>
      </c>
    </row>
    <row r="15" spans="1:15" ht="12.75">
      <c r="A15" s="276"/>
      <c r="B15" s="590" t="s">
        <v>2</v>
      </c>
      <c r="C15" s="615">
        <v>230.72038713873346</v>
      </c>
      <c r="D15" s="615">
        <v>224.81317913023398</v>
      </c>
      <c r="E15" s="615">
        <v>201.52066877417474</v>
      </c>
      <c r="F15" s="615">
        <v>171.1259118808047</v>
      </c>
      <c r="G15" s="616">
        <v>179.24192117061466</v>
      </c>
      <c r="H15" s="615">
        <v>164.29860995791216</v>
      </c>
      <c r="I15" s="627">
        <v>185.69535267758837</v>
      </c>
      <c r="J15" s="617">
        <v>177.77039910549487</v>
      </c>
      <c r="K15" s="615">
        <v>178.8409690773543</v>
      </c>
      <c r="L15" s="615">
        <v>176.47252922528298</v>
      </c>
      <c r="M15" s="581">
        <v>161.189331207923</v>
      </c>
      <c r="N15" s="618">
        <v>154.2894872439865</v>
      </c>
      <c r="O15" s="619">
        <f>AVERAGE(C15:N15)</f>
        <v>183.83156221584193</v>
      </c>
    </row>
    <row r="16" spans="1:15" ht="12.75">
      <c r="A16" s="278" t="s">
        <v>0</v>
      </c>
      <c r="B16" s="600" t="s">
        <v>77</v>
      </c>
      <c r="C16" s="601">
        <v>190.46778763420227</v>
      </c>
      <c r="D16" s="601">
        <v>184.1119707254572</v>
      </c>
      <c r="E16" s="601">
        <v>168.6404555162238</v>
      </c>
      <c r="F16" s="601">
        <v>152.81869221411674</v>
      </c>
      <c r="G16" s="602">
        <v>165.73726303454345</v>
      </c>
      <c r="H16" s="601">
        <v>135.26590873607043</v>
      </c>
      <c r="I16" s="628">
        <v>155.27918240308747</v>
      </c>
      <c r="J16" s="620">
        <v>151.27291589869307</v>
      </c>
      <c r="K16" s="601">
        <v>150.82093278621676</v>
      </c>
      <c r="L16" s="601">
        <v>147.10562374992665</v>
      </c>
      <c r="M16" s="585">
        <v>133.06040289498347</v>
      </c>
      <c r="N16" s="621">
        <v>129.2046489052662</v>
      </c>
      <c r="O16" s="607">
        <f>AVERAGE(C16:N16)</f>
        <v>155.31548204156564</v>
      </c>
    </row>
    <row r="17" spans="1:15" ht="13.5" thickBot="1">
      <c r="A17" s="283" t="s">
        <v>1</v>
      </c>
      <c r="B17" s="609" t="s">
        <v>6</v>
      </c>
      <c r="C17" s="610">
        <v>158.76150816574577</v>
      </c>
      <c r="D17" s="610">
        <v>147.08556337034562</v>
      </c>
      <c r="E17" s="610">
        <v>134.16334370776556</v>
      </c>
      <c r="F17" s="610">
        <v>116.07242547747563</v>
      </c>
      <c r="G17" s="611">
        <v>117.12833045302007</v>
      </c>
      <c r="H17" s="610">
        <v>114.70549449416062</v>
      </c>
      <c r="I17" s="629">
        <v>127.60114182820443</v>
      </c>
      <c r="J17" s="612">
        <v>127.62723641562657</v>
      </c>
      <c r="K17" s="610">
        <v>132.6574489992988</v>
      </c>
      <c r="L17" s="610">
        <v>131.56041222537985</v>
      </c>
      <c r="M17" s="587">
        <v>123.83762395099639</v>
      </c>
      <c r="N17" s="622">
        <v>118.72947900614261</v>
      </c>
      <c r="O17" s="614">
        <f>AVERAGE(C17:N17)</f>
        <v>129.16083400784683</v>
      </c>
    </row>
    <row r="18" spans="1:15" ht="12.75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</row>
    <row r="19" spans="1:15" ht="12.75">
      <c r="A19" s="733" t="s">
        <v>76</v>
      </c>
      <c r="B19" s="733"/>
      <c r="C19" s="312"/>
      <c r="D19" s="312"/>
      <c r="E19" s="312"/>
      <c r="F19" s="312"/>
      <c r="G19" s="314" t="s">
        <v>75</v>
      </c>
      <c r="H19" s="314"/>
      <c r="I19" s="315"/>
      <c r="J19" s="315"/>
      <c r="K19" s="315"/>
      <c r="L19" s="315"/>
      <c r="M19" s="315"/>
      <c r="N19" s="315"/>
      <c r="O19" s="315"/>
    </row>
    <row r="20" spans="1:15" ht="12.75">
      <c r="A20" s="327"/>
      <c r="B20" s="327"/>
      <c r="C20" s="312"/>
      <c r="D20" s="312"/>
      <c r="E20" s="312"/>
      <c r="F20" s="312"/>
      <c r="G20" s="314"/>
      <c r="H20" s="314"/>
      <c r="I20" s="315"/>
      <c r="J20" s="315"/>
      <c r="K20" s="315"/>
      <c r="L20" s="315"/>
      <c r="M20" s="315"/>
      <c r="N20" s="315"/>
      <c r="O20" s="315"/>
    </row>
    <row r="21" spans="1:15" ht="12.75">
      <c r="A21" s="327"/>
      <c r="B21" s="327"/>
      <c r="C21" s="312"/>
      <c r="D21" s="312"/>
      <c r="E21" s="312"/>
      <c r="F21" s="312"/>
      <c r="G21" s="314"/>
      <c r="H21" s="314"/>
      <c r="I21" s="315"/>
      <c r="J21" s="315"/>
      <c r="K21" s="315"/>
      <c r="L21" s="315"/>
      <c r="M21" s="315"/>
      <c r="N21" s="315"/>
      <c r="O21" s="315"/>
    </row>
    <row r="22" spans="1:15" ht="12.75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</row>
    <row r="23" spans="1:15" ht="12.7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</row>
    <row r="24" spans="1:15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12.7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ht="12.75">
      <c r="A36" s="319"/>
      <c r="B36" s="329"/>
      <c r="C36" s="330" t="s">
        <v>23</v>
      </c>
      <c r="D36" s="330" t="s">
        <v>24</v>
      </c>
      <c r="E36" s="330" t="s">
        <v>25</v>
      </c>
      <c r="F36" s="330" t="s">
        <v>26</v>
      </c>
      <c r="G36" s="330" t="s">
        <v>27</v>
      </c>
      <c r="H36" s="330" t="s">
        <v>28</v>
      </c>
      <c r="I36" s="330" t="s">
        <v>29</v>
      </c>
      <c r="J36" s="330" t="s">
        <v>30</v>
      </c>
      <c r="K36" s="330" t="s">
        <v>31</v>
      </c>
      <c r="L36" s="330" t="s">
        <v>32</v>
      </c>
      <c r="M36" s="330" t="s">
        <v>33</v>
      </c>
      <c r="N36" s="330" t="s">
        <v>34</v>
      </c>
      <c r="O36" s="319"/>
    </row>
    <row r="37" spans="1:15" ht="12.75">
      <c r="A37" s="319"/>
      <c r="B37" s="329" t="s">
        <v>2</v>
      </c>
      <c r="C37" s="331">
        <f>(C7)</f>
        <v>412</v>
      </c>
      <c r="D37" s="331">
        <f aca="true" t="shared" si="0" ref="D37:N37">(D7)</f>
        <v>385.9527777777778</v>
      </c>
      <c r="E37" s="331">
        <f t="shared" si="0"/>
        <v>360.9702380952381</v>
      </c>
      <c r="F37" s="331">
        <f t="shared" si="0"/>
        <v>346.3888888888889</v>
      </c>
      <c r="G37" s="331">
        <f t="shared" si="0"/>
        <v>355.52645502645504</v>
      </c>
      <c r="H37" s="331">
        <f t="shared" si="0"/>
        <v>336.49047619047616</v>
      </c>
      <c r="I37" s="331">
        <f t="shared" si="0"/>
        <v>376.85119047619054</v>
      </c>
      <c r="J37" s="331">
        <f t="shared" si="0"/>
        <v>360.48148148148147</v>
      </c>
      <c r="K37" s="331">
        <f t="shared" si="0"/>
        <v>362.7833333333333</v>
      </c>
      <c r="L37" s="331">
        <f t="shared" si="0"/>
        <v>358.22222222222223</v>
      </c>
      <c r="M37" s="331">
        <f t="shared" si="0"/>
        <v>333.15277777777777</v>
      </c>
      <c r="N37" s="331">
        <f t="shared" si="0"/>
        <v>318.84722222222223</v>
      </c>
      <c r="O37" s="319"/>
    </row>
    <row r="38" spans="1:15" ht="12.75">
      <c r="A38" s="319"/>
      <c r="B38" s="329" t="s">
        <v>77</v>
      </c>
      <c r="C38" s="331">
        <f aca="true" t="shared" si="1" ref="C38:N39">(C8)</f>
        <v>340.0416666666667</v>
      </c>
      <c r="D38" s="331">
        <f t="shared" si="1"/>
        <v>316.09166666666664</v>
      </c>
      <c r="E38" s="331">
        <f t="shared" si="1"/>
        <v>302.1785714285714</v>
      </c>
      <c r="F38" s="331">
        <f t="shared" si="1"/>
        <v>309.75</v>
      </c>
      <c r="G38" s="331">
        <f t="shared" si="1"/>
        <v>328.8095238095238</v>
      </c>
      <c r="H38" s="331">
        <f t="shared" si="1"/>
        <v>296.3547619047619</v>
      </c>
      <c r="I38" s="331">
        <f t="shared" si="1"/>
        <v>315.11309523809524</v>
      </c>
      <c r="J38" s="331">
        <f t="shared" si="1"/>
        <v>306.75</v>
      </c>
      <c r="K38" s="331">
        <f t="shared" si="1"/>
        <v>305.94722222222225</v>
      </c>
      <c r="L38" s="331">
        <f t="shared" si="1"/>
        <v>298.6111111111111</v>
      </c>
      <c r="M38" s="331">
        <f t="shared" si="1"/>
        <v>275.0138888888889</v>
      </c>
      <c r="N38" s="331">
        <f t="shared" si="1"/>
        <v>265.72222222222223</v>
      </c>
      <c r="O38" s="319"/>
    </row>
    <row r="39" spans="1:15" ht="12.75">
      <c r="A39" s="319"/>
      <c r="B39" s="329" t="s">
        <v>6</v>
      </c>
      <c r="C39" s="331">
        <f t="shared" si="1"/>
        <v>282.9702380952381</v>
      </c>
      <c r="D39" s="331">
        <f t="shared" si="1"/>
        <v>252.50277777777777</v>
      </c>
      <c r="E39" s="331">
        <f t="shared" si="1"/>
        <v>240.29166666666666</v>
      </c>
      <c r="F39" s="331">
        <f t="shared" si="1"/>
        <v>235.31944444444446</v>
      </c>
      <c r="G39" s="331">
        <f t="shared" si="1"/>
        <v>232.41534391534393</v>
      </c>
      <c r="H39" s="331">
        <f t="shared" si="1"/>
        <v>234.925</v>
      </c>
      <c r="I39" s="331">
        <f t="shared" si="1"/>
        <v>258.95238095238096</v>
      </c>
      <c r="J39" s="331">
        <f t="shared" si="1"/>
        <v>258.81018518518516</v>
      </c>
      <c r="K39" s="331">
        <f t="shared" si="1"/>
        <v>269.1027777777778</v>
      </c>
      <c r="L39" s="331">
        <f t="shared" si="1"/>
        <v>267.0555555555556</v>
      </c>
      <c r="M39" s="331">
        <f t="shared" si="1"/>
        <v>255.95833333333334</v>
      </c>
      <c r="N39" s="331">
        <f t="shared" si="1"/>
        <v>243.70833333333334</v>
      </c>
      <c r="O39" s="319"/>
    </row>
    <row r="40" spans="1:15" ht="12.75">
      <c r="A40" s="319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</row>
    <row r="41" spans="1:15" ht="12.75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</row>
    <row r="42" spans="1:15" ht="12.75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</row>
    <row r="43" spans="1:15" ht="12.75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</row>
    <row r="44" spans="1:15" ht="12.75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</row>
  </sheetData>
  <sheetProtection/>
  <mergeCells count="10">
    <mergeCell ref="A1:O1"/>
    <mergeCell ref="A3:O3"/>
    <mergeCell ref="A5:A6"/>
    <mergeCell ref="B5:B6"/>
    <mergeCell ref="C5:O5"/>
    <mergeCell ref="A19:B19"/>
    <mergeCell ref="A11:O11"/>
    <mergeCell ref="A13:A14"/>
    <mergeCell ref="B13:B14"/>
    <mergeCell ref="C13:O13"/>
  </mergeCells>
  <printOptions/>
  <pageMargins left="0.5905511811023623" right="0.5905511811023623" top="0.7874015748031497" bottom="0.984251968503937" header="0.5118110236220472" footer="0.5118110236220472"/>
  <pageSetup horizontalDpi="1200" verticalDpi="12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">
      <selection activeCell="B5" sqref="B5:O9"/>
    </sheetView>
  </sheetViews>
  <sheetFormatPr defaultColWidth="9.140625" defaultRowHeight="12.75"/>
  <cols>
    <col min="1" max="1" width="10.8515625" style="0" customWidth="1"/>
    <col min="2" max="2" width="15.28125" style="0" customWidth="1"/>
    <col min="17" max="17" width="14.140625" style="0" customWidth="1"/>
  </cols>
  <sheetData>
    <row r="1" spans="1:15" ht="15.75">
      <c r="A1" s="708" t="s">
        <v>79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82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34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15" ht="15" thickBot="1">
      <c r="A6" s="710"/>
      <c r="B6" s="735"/>
      <c r="C6" s="71" t="s">
        <v>23</v>
      </c>
      <c r="D6" s="72" t="s">
        <v>24</v>
      </c>
      <c r="E6" s="72" t="s">
        <v>25</v>
      </c>
      <c r="F6" s="72" t="s">
        <v>26</v>
      </c>
      <c r="G6" s="72" t="s">
        <v>27</v>
      </c>
      <c r="H6" s="72" t="s">
        <v>28</v>
      </c>
      <c r="I6" s="73" t="s">
        <v>29</v>
      </c>
      <c r="J6" s="326" t="s">
        <v>30</v>
      </c>
      <c r="K6" s="357" t="s">
        <v>31</v>
      </c>
      <c r="L6" s="72" t="s">
        <v>32</v>
      </c>
      <c r="M6" s="73" t="s">
        <v>33</v>
      </c>
      <c r="N6" s="73" t="s">
        <v>34</v>
      </c>
      <c r="O6" s="252" t="s">
        <v>39</v>
      </c>
    </row>
    <row r="7" spans="1:17" ht="15.75">
      <c r="A7" s="589"/>
      <c r="B7" s="590" t="s">
        <v>2</v>
      </c>
      <c r="C7" s="591">
        <v>319.33597883597884</v>
      </c>
      <c r="D7" s="591">
        <v>303.3333333333333</v>
      </c>
      <c r="E7" s="591">
        <v>290.7361111111111</v>
      </c>
      <c r="F7" s="591">
        <v>288.6547619047619</v>
      </c>
      <c r="G7" s="592">
        <v>285.109126984127</v>
      </c>
      <c r="H7" s="591">
        <v>270.9305555555556</v>
      </c>
      <c r="I7" s="593">
        <v>269.29761904761904</v>
      </c>
      <c r="J7" s="594">
        <v>267.04761904761904</v>
      </c>
      <c r="K7" s="595">
        <v>251.78968253968253</v>
      </c>
      <c r="L7" s="596">
        <v>235.125</v>
      </c>
      <c r="M7" s="597">
        <v>222.6031746031746</v>
      </c>
      <c r="N7" s="563">
        <v>250.07142857142858</v>
      </c>
      <c r="O7" s="598">
        <f>AVERAGE(C7:N7)</f>
        <v>271.1695326278659</v>
      </c>
      <c r="Q7" s="389">
        <f>AVERAGE(O7:O8)</f>
        <v>252.98131613756613</v>
      </c>
    </row>
    <row r="8" spans="1:15" ht="12.75">
      <c r="A8" s="599" t="s">
        <v>0</v>
      </c>
      <c r="B8" s="600" t="s">
        <v>77</v>
      </c>
      <c r="C8" s="601">
        <v>271.62698412698415</v>
      </c>
      <c r="D8" s="601">
        <v>270.8888888888889</v>
      </c>
      <c r="E8" s="601">
        <v>270.0694444444445</v>
      </c>
      <c r="F8" s="601">
        <v>269.0357142857143</v>
      </c>
      <c r="G8" s="602">
        <v>269.00992063492066</v>
      </c>
      <c r="H8" s="601">
        <v>256.59722222222223</v>
      </c>
      <c r="I8" s="603">
        <v>247.02976190476193</v>
      </c>
      <c r="J8" s="604">
        <v>232.07738095238096</v>
      </c>
      <c r="K8" s="605">
        <v>197.64682539682542</v>
      </c>
      <c r="L8" s="606">
        <v>176.87037037037035</v>
      </c>
      <c r="M8" s="585">
        <v>162.34920634920636</v>
      </c>
      <c r="N8" s="570">
        <v>194.31547619047618</v>
      </c>
      <c r="O8" s="607">
        <f>AVERAGE(C8:N8)</f>
        <v>234.79309964726633</v>
      </c>
    </row>
    <row r="9" spans="1:17" ht="16.5" thickBot="1">
      <c r="A9" s="608" t="s">
        <v>1</v>
      </c>
      <c r="B9" s="609" t="s">
        <v>6</v>
      </c>
      <c r="C9" s="610">
        <v>251.11375661375664</v>
      </c>
      <c r="D9" s="610">
        <v>253.7222222222222</v>
      </c>
      <c r="E9" s="610">
        <v>244.83333333333334</v>
      </c>
      <c r="F9" s="610">
        <v>242.47619047619048</v>
      </c>
      <c r="G9" s="611">
        <v>239.6031746031746</v>
      </c>
      <c r="H9" s="610">
        <v>235.1527777777778</v>
      </c>
      <c r="I9" s="526">
        <v>240.36904761904762</v>
      </c>
      <c r="J9" s="612">
        <v>243.55357142857142</v>
      </c>
      <c r="K9" s="610">
        <v>224.94841269841268</v>
      </c>
      <c r="L9" s="613">
        <v>195.96296296296296</v>
      </c>
      <c r="M9" s="587">
        <v>187.96825396825398</v>
      </c>
      <c r="N9" s="576">
        <v>213.88690476190473</v>
      </c>
      <c r="O9" s="614">
        <f>AVERAGE(C9:N9)</f>
        <v>231.13255070546737</v>
      </c>
      <c r="Q9" s="393">
        <v>231.13</v>
      </c>
    </row>
    <row r="11" spans="1:15" ht="15.75">
      <c r="A11" s="708" t="s">
        <v>81</v>
      </c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</row>
    <row r="12" ht="13.5" thickBot="1"/>
    <row r="13" spans="1:15" ht="15.75" thickBot="1">
      <c r="A13" s="709" t="s">
        <v>4</v>
      </c>
      <c r="B13" s="734" t="s">
        <v>5</v>
      </c>
      <c r="C13" s="714" t="s">
        <v>41</v>
      </c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6"/>
    </row>
    <row r="14" spans="1:15" ht="15" thickBot="1">
      <c r="A14" s="710"/>
      <c r="B14" s="735"/>
      <c r="C14" s="216" t="s">
        <v>23</v>
      </c>
      <c r="D14" s="215" t="s">
        <v>24</v>
      </c>
      <c r="E14" s="215" t="s">
        <v>25</v>
      </c>
      <c r="F14" s="215" t="s">
        <v>26</v>
      </c>
      <c r="G14" s="215" t="s">
        <v>27</v>
      </c>
      <c r="H14" s="215" t="s">
        <v>28</v>
      </c>
      <c r="I14" s="213" t="s">
        <v>29</v>
      </c>
      <c r="J14" s="326" t="s">
        <v>30</v>
      </c>
      <c r="K14" s="325" t="s">
        <v>31</v>
      </c>
      <c r="L14" s="215" t="s">
        <v>32</v>
      </c>
      <c r="M14" s="213" t="s">
        <v>33</v>
      </c>
      <c r="N14" s="213" t="s">
        <v>34</v>
      </c>
      <c r="O14" s="252" t="s">
        <v>39</v>
      </c>
    </row>
    <row r="15" spans="1:15" ht="12.75">
      <c r="A15" s="589"/>
      <c r="B15" s="590" t="s">
        <v>2</v>
      </c>
      <c r="C15" s="615">
        <v>157.27250912752837</v>
      </c>
      <c r="D15" s="615">
        <v>153.66101164664633</v>
      </c>
      <c r="E15" s="615">
        <v>494.2408367553162</v>
      </c>
      <c r="F15" s="615">
        <v>144.19379696232048</v>
      </c>
      <c r="G15" s="616">
        <v>140.050560013884</v>
      </c>
      <c r="H15" s="615">
        <f>AVERAGE(E15:G15)</f>
        <v>259.49506457717354</v>
      </c>
      <c r="I15" s="596">
        <v>119.6213857965593</v>
      </c>
      <c r="J15" s="617">
        <v>113.96479583188568</v>
      </c>
      <c r="K15" s="615">
        <v>111.24261396041207</v>
      </c>
      <c r="L15" s="615">
        <v>107.35113992233848</v>
      </c>
      <c r="M15" s="581">
        <v>96.8500212112956</v>
      </c>
      <c r="N15" s="618">
        <v>106.49927479509995</v>
      </c>
      <c r="O15" s="619">
        <f>AVERAGE(C15:N15)</f>
        <v>167.0369175500383</v>
      </c>
    </row>
    <row r="16" spans="1:15" ht="12.75">
      <c r="A16" s="599" t="s">
        <v>0</v>
      </c>
      <c r="B16" s="600" t="s">
        <v>77</v>
      </c>
      <c r="C16" s="601">
        <v>133.77491616316237</v>
      </c>
      <c r="D16" s="601">
        <v>137.23940734400287</v>
      </c>
      <c r="E16" s="601">
        <v>459.0409221308424</v>
      </c>
      <c r="F16" s="601">
        <v>134.39003979606616</v>
      </c>
      <c r="G16" s="602">
        <v>132.12931950858766</v>
      </c>
      <c r="H16" s="601">
        <f>AVERAGE(E16:G16)</f>
        <v>241.8534271451654</v>
      </c>
      <c r="I16" s="606">
        <v>109.73062914335185</v>
      </c>
      <c r="J16" s="620">
        <v>99.08162124114408</v>
      </c>
      <c r="K16" s="601">
        <v>87.32179943374602</v>
      </c>
      <c r="L16" s="601">
        <v>80.74824277195128</v>
      </c>
      <c r="M16" s="585">
        <v>70.64653139707907</v>
      </c>
      <c r="N16" s="621">
        <v>82.75858664242406</v>
      </c>
      <c r="O16" s="607">
        <f>AVERAGE(C16:N16)</f>
        <v>147.3929535597936</v>
      </c>
    </row>
    <row r="17" spans="1:15" ht="13.5" thickBot="1">
      <c r="A17" s="608" t="s">
        <v>1</v>
      </c>
      <c r="B17" s="609" t="s">
        <v>6</v>
      </c>
      <c r="C17" s="610">
        <v>123.6765116280755</v>
      </c>
      <c r="D17" s="610">
        <v>128.54460004584521</v>
      </c>
      <c r="E17" s="610">
        <v>416.341958204985</v>
      </c>
      <c r="F17" s="610">
        <v>121.12263234753489</v>
      </c>
      <c r="G17" s="611">
        <v>117.6608496438436</v>
      </c>
      <c r="H17" s="610">
        <f>AVERAGE(E17:G17)</f>
        <v>218.37514673212115</v>
      </c>
      <c r="I17" s="613">
        <v>106.77217168667592</v>
      </c>
      <c r="J17" s="612">
        <v>103.92082245060298</v>
      </c>
      <c r="K17" s="610">
        <v>99.37523113809466</v>
      </c>
      <c r="L17" s="610">
        <v>89.46335062798481</v>
      </c>
      <c r="M17" s="587">
        <v>81.77608468601481</v>
      </c>
      <c r="N17" s="622">
        <v>91.09536153658348</v>
      </c>
      <c r="O17" s="614">
        <f>AVERAGE(C17:N17)</f>
        <v>141.5103933940302</v>
      </c>
    </row>
    <row r="18" spans="1:15" ht="12.75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</row>
    <row r="19" spans="1:15" ht="12.75">
      <c r="A19" s="738" t="s">
        <v>76</v>
      </c>
      <c r="B19" s="738"/>
      <c r="C19" s="312"/>
      <c r="D19" s="312"/>
      <c r="E19" s="312"/>
      <c r="F19" s="312"/>
      <c r="G19" s="739" t="s">
        <v>75</v>
      </c>
      <c r="H19" s="739"/>
      <c r="I19" s="739"/>
      <c r="J19" s="315"/>
      <c r="K19" s="315"/>
      <c r="L19" s="315"/>
      <c r="M19" s="315"/>
      <c r="N19" s="315"/>
      <c r="O19" s="315"/>
    </row>
    <row r="20" spans="1:15" ht="12.75">
      <c r="A20" s="327"/>
      <c r="B20" s="327"/>
      <c r="C20" s="312"/>
      <c r="D20" s="312"/>
      <c r="E20" s="312"/>
      <c r="F20" s="312"/>
      <c r="G20" s="314"/>
      <c r="H20" s="314"/>
      <c r="I20" s="315"/>
      <c r="J20" s="315"/>
      <c r="K20" s="315"/>
      <c r="L20" s="315"/>
      <c r="M20" s="315"/>
      <c r="N20" s="315"/>
      <c r="O20" s="315"/>
    </row>
    <row r="21" spans="1:15" ht="12.75">
      <c r="A21" s="327"/>
      <c r="B21" s="327"/>
      <c r="C21" s="312"/>
      <c r="D21" s="312"/>
      <c r="E21" s="312"/>
      <c r="F21" s="312"/>
      <c r="G21" s="314"/>
      <c r="H21" s="314"/>
      <c r="I21" s="315"/>
      <c r="J21" s="315"/>
      <c r="K21" s="315"/>
      <c r="L21" s="315"/>
      <c r="M21" s="315"/>
      <c r="N21" s="315"/>
      <c r="O21" s="315"/>
    </row>
    <row r="22" spans="1:15" ht="12.75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</row>
    <row r="23" spans="1:15" ht="12.7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</row>
    <row r="24" spans="1:15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12.7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ht="12.75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5" ht="12.7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</row>
    <row r="38" spans="1:15" ht="12.75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</row>
    <row r="39" spans="1:16" ht="12.75">
      <c r="A39" s="319"/>
      <c r="B39" s="738" t="s">
        <v>76</v>
      </c>
      <c r="C39" s="738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19"/>
    </row>
    <row r="40" spans="1:16" ht="12.75">
      <c r="A40" s="319"/>
      <c r="B40" s="329"/>
      <c r="C40" s="330" t="s">
        <v>23</v>
      </c>
      <c r="D40" s="330" t="s">
        <v>24</v>
      </c>
      <c r="E40" s="330" t="s">
        <v>25</v>
      </c>
      <c r="F40" s="330" t="s">
        <v>26</v>
      </c>
      <c r="G40" s="330" t="s">
        <v>27</v>
      </c>
      <c r="H40" s="330" t="s">
        <v>28</v>
      </c>
      <c r="I40" s="330" t="s">
        <v>29</v>
      </c>
      <c r="J40" s="330" t="s">
        <v>30</v>
      </c>
      <c r="K40" s="330" t="s">
        <v>31</v>
      </c>
      <c r="L40" s="330" t="s">
        <v>32</v>
      </c>
      <c r="M40" s="330" t="s">
        <v>33</v>
      </c>
      <c r="N40" s="330" t="s">
        <v>34</v>
      </c>
      <c r="O40" s="333"/>
      <c r="P40" s="319"/>
    </row>
    <row r="41" spans="1:16" ht="12.75">
      <c r="A41" s="319"/>
      <c r="B41" s="329" t="s">
        <v>2</v>
      </c>
      <c r="C41" s="331">
        <f>(C7)</f>
        <v>319.33597883597884</v>
      </c>
      <c r="D41" s="331">
        <f aca="true" t="shared" si="0" ref="D41:N41">(D7)</f>
        <v>303.3333333333333</v>
      </c>
      <c r="E41" s="331">
        <f t="shared" si="0"/>
        <v>290.7361111111111</v>
      </c>
      <c r="F41" s="331">
        <f t="shared" si="0"/>
        <v>288.6547619047619</v>
      </c>
      <c r="G41" s="331">
        <f t="shared" si="0"/>
        <v>285.109126984127</v>
      </c>
      <c r="H41" s="331">
        <f t="shared" si="0"/>
        <v>270.9305555555556</v>
      </c>
      <c r="I41" s="331">
        <f t="shared" si="0"/>
        <v>269.29761904761904</v>
      </c>
      <c r="J41" s="331">
        <f t="shared" si="0"/>
        <v>267.04761904761904</v>
      </c>
      <c r="K41" s="331">
        <f t="shared" si="0"/>
        <v>251.78968253968253</v>
      </c>
      <c r="L41" s="331">
        <f t="shared" si="0"/>
        <v>235.125</v>
      </c>
      <c r="M41" s="331">
        <f t="shared" si="0"/>
        <v>222.6031746031746</v>
      </c>
      <c r="N41" s="331">
        <f t="shared" si="0"/>
        <v>250.07142857142858</v>
      </c>
      <c r="O41" s="333"/>
      <c r="P41" s="319"/>
    </row>
    <row r="42" spans="1:16" ht="12.75">
      <c r="A42" s="319"/>
      <c r="B42" s="329" t="s">
        <v>77</v>
      </c>
      <c r="C42" s="331">
        <f aca="true" t="shared" si="1" ref="C42:N43">(C8)</f>
        <v>271.62698412698415</v>
      </c>
      <c r="D42" s="331">
        <f t="shared" si="1"/>
        <v>270.8888888888889</v>
      </c>
      <c r="E42" s="331">
        <f t="shared" si="1"/>
        <v>270.0694444444445</v>
      </c>
      <c r="F42" s="331">
        <f t="shared" si="1"/>
        <v>269.0357142857143</v>
      </c>
      <c r="G42" s="331">
        <f t="shared" si="1"/>
        <v>269.00992063492066</v>
      </c>
      <c r="H42" s="331">
        <f t="shared" si="1"/>
        <v>256.59722222222223</v>
      </c>
      <c r="I42" s="331">
        <f t="shared" si="1"/>
        <v>247.02976190476193</v>
      </c>
      <c r="J42" s="331">
        <f t="shared" si="1"/>
        <v>232.07738095238096</v>
      </c>
      <c r="K42" s="331">
        <f t="shared" si="1"/>
        <v>197.64682539682542</v>
      </c>
      <c r="L42" s="331">
        <f t="shared" si="1"/>
        <v>176.87037037037035</v>
      </c>
      <c r="M42" s="331">
        <f t="shared" si="1"/>
        <v>162.34920634920636</v>
      </c>
      <c r="N42" s="331">
        <f t="shared" si="1"/>
        <v>194.31547619047618</v>
      </c>
      <c r="O42" s="333"/>
      <c r="P42" s="319"/>
    </row>
    <row r="43" spans="1:16" ht="12.75">
      <c r="A43" s="319"/>
      <c r="B43" s="329" t="s">
        <v>6</v>
      </c>
      <c r="C43" s="331">
        <f t="shared" si="1"/>
        <v>251.11375661375664</v>
      </c>
      <c r="D43" s="331">
        <f t="shared" si="1"/>
        <v>253.7222222222222</v>
      </c>
      <c r="E43" s="331">
        <f t="shared" si="1"/>
        <v>244.83333333333334</v>
      </c>
      <c r="F43" s="331">
        <f t="shared" si="1"/>
        <v>242.47619047619048</v>
      </c>
      <c r="G43" s="331">
        <f t="shared" si="1"/>
        <v>239.6031746031746</v>
      </c>
      <c r="H43" s="331">
        <f t="shared" si="1"/>
        <v>235.1527777777778</v>
      </c>
      <c r="I43" s="331">
        <f t="shared" si="1"/>
        <v>240.36904761904762</v>
      </c>
      <c r="J43" s="331">
        <f t="shared" si="1"/>
        <v>243.55357142857142</v>
      </c>
      <c r="K43" s="331">
        <f t="shared" si="1"/>
        <v>224.94841269841268</v>
      </c>
      <c r="L43" s="331">
        <f t="shared" si="1"/>
        <v>195.96296296296296</v>
      </c>
      <c r="M43" s="331">
        <f t="shared" si="1"/>
        <v>187.96825396825398</v>
      </c>
      <c r="N43" s="331">
        <f t="shared" si="1"/>
        <v>213.88690476190473</v>
      </c>
      <c r="O43" s="333"/>
      <c r="P43" s="319"/>
    </row>
    <row r="44" spans="1:16" ht="12.75">
      <c r="A44" s="319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19"/>
    </row>
    <row r="45" spans="2:15" ht="12.7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</row>
    <row r="46" spans="2:15" ht="12.7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</row>
    <row r="47" spans="2:15" ht="12.7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</row>
    <row r="48" spans="2:15" ht="12.7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</row>
    <row r="49" spans="2:15" ht="12.7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</row>
  </sheetData>
  <sheetProtection/>
  <mergeCells count="12">
    <mergeCell ref="C13:O13"/>
    <mergeCell ref="G19:I19"/>
    <mergeCell ref="A1:O1"/>
    <mergeCell ref="A3:O3"/>
    <mergeCell ref="A5:A6"/>
    <mergeCell ref="B5:B6"/>
    <mergeCell ref="C5:O5"/>
    <mergeCell ref="B39:C39"/>
    <mergeCell ref="A19:B19"/>
    <mergeCell ref="A11:O11"/>
    <mergeCell ref="A13:A14"/>
    <mergeCell ref="B13:B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zoomScalePageLayoutView="0" workbookViewId="0" topLeftCell="B1">
      <selection activeCell="B5" sqref="B5:O9"/>
    </sheetView>
  </sheetViews>
  <sheetFormatPr defaultColWidth="9.140625" defaultRowHeight="12.75"/>
  <cols>
    <col min="2" max="2" width="11.140625" style="0" customWidth="1"/>
    <col min="3" max="3" width="8.00390625" style="0" customWidth="1"/>
    <col min="4" max="4" width="8.28125" style="0" customWidth="1"/>
    <col min="5" max="14" width="9.28125" style="0" bestFit="1" customWidth="1"/>
    <col min="15" max="15" width="10.140625" style="0" bestFit="1" customWidth="1"/>
    <col min="17" max="17" width="24.421875" style="0" customWidth="1"/>
    <col min="18" max="18" width="16.7109375" style="0" customWidth="1"/>
  </cols>
  <sheetData>
    <row r="1" spans="1:15" ht="15.75">
      <c r="A1" s="708" t="s">
        <v>83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82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8" ht="15.75" thickBot="1">
      <c r="A5" s="709" t="s">
        <v>4</v>
      </c>
      <c r="B5" s="734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  <c r="Q5" s="395" t="s">
        <v>87</v>
      </c>
      <c r="R5" s="394" t="s">
        <v>88</v>
      </c>
    </row>
    <row r="6" spans="1:17" ht="15" thickBot="1">
      <c r="A6" s="710"/>
      <c r="B6" s="735"/>
      <c r="C6" s="71" t="s">
        <v>23</v>
      </c>
      <c r="D6" s="72" t="s">
        <v>24</v>
      </c>
      <c r="E6" s="72" t="s">
        <v>25</v>
      </c>
      <c r="F6" s="72" t="s">
        <v>26</v>
      </c>
      <c r="G6" s="72" t="s">
        <v>27</v>
      </c>
      <c r="H6" s="72" t="s">
        <v>28</v>
      </c>
      <c r="I6" s="73" t="s">
        <v>29</v>
      </c>
      <c r="J6" s="326" t="s">
        <v>30</v>
      </c>
      <c r="K6" s="357" t="s">
        <v>31</v>
      </c>
      <c r="L6" s="72" t="s">
        <v>32</v>
      </c>
      <c r="M6" s="73" t="s">
        <v>33</v>
      </c>
      <c r="N6" s="73" t="s">
        <v>34</v>
      </c>
      <c r="O6" s="252" t="s">
        <v>39</v>
      </c>
      <c r="Q6" s="390"/>
    </row>
    <row r="7" spans="1:18" ht="15.75">
      <c r="A7" s="358"/>
      <c r="B7" s="517" t="s">
        <v>2</v>
      </c>
      <c r="C7" s="558">
        <v>265.8042328042328</v>
      </c>
      <c r="D7" s="558">
        <v>325.8888888888889</v>
      </c>
      <c r="E7" s="558">
        <v>402.5952380952381</v>
      </c>
      <c r="F7" s="558">
        <v>401.85119047619054</v>
      </c>
      <c r="G7" s="559">
        <v>389.68452380952385</v>
      </c>
      <c r="H7" s="558">
        <v>364.25</v>
      </c>
      <c r="I7" s="560">
        <v>362.5694444444444</v>
      </c>
      <c r="J7" s="560">
        <v>399.50595238095235</v>
      </c>
      <c r="K7" s="561">
        <v>407.04761904761904</v>
      </c>
      <c r="L7" s="562">
        <v>441.0231481481482</v>
      </c>
      <c r="M7" s="518">
        <v>446.3611111111111</v>
      </c>
      <c r="N7" s="563">
        <v>433.49206349206344</v>
      </c>
      <c r="O7" s="564">
        <f>AVERAGE(C7:N7)</f>
        <v>386.6727843915344</v>
      </c>
      <c r="Q7" s="391"/>
      <c r="R7" s="397"/>
    </row>
    <row r="8" spans="1:18" ht="15.75">
      <c r="A8" s="360" t="s">
        <v>0</v>
      </c>
      <c r="B8" s="521" t="s">
        <v>77</v>
      </c>
      <c r="C8" s="565">
        <v>210.74338624338625</v>
      </c>
      <c r="D8" s="565">
        <v>237.58333333333334</v>
      </c>
      <c r="E8" s="565">
        <v>279.4503968253968</v>
      </c>
      <c r="F8" s="565">
        <v>278.4809523809524</v>
      </c>
      <c r="G8" s="566">
        <v>252.73214285714286</v>
      </c>
      <c r="H8" s="565">
        <v>228.58</v>
      </c>
      <c r="I8" s="567">
        <v>254.1990740740741</v>
      </c>
      <c r="J8" s="567">
        <v>283.8353174603175</v>
      </c>
      <c r="K8" s="568">
        <v>280.5238095238095</v>
      </c>
      <c r="L8" s="569">
        <v>287.4490740740741</v>
      </c>
      <c r="M8" s="522">
        <v>286.4166666666667</v>
      </c>
      <c r="N8" s="570">
        <v>276.82738095238096</v>
      </c>
      <c r="O8" s="571">
        <f>AVERAGE(C8:N8)</f>
        <v>263.0684611992945</v>
      </c>
      <c r="Q8" s="391"/>
      <c r="R8" s="396"/>
    </row>
    <row r="9" spans="1:18" ht="13.5" thickBot="1">
      <c r="A9" s="362" t="s">
        <v>1</v>
      </c>
      <c r="B9" s="525" t="s">
        <v>6</v>
      </c>
      <c r="C9" s="572">
        <v>216.77248677248676</v>
      </c>
      <c r="D9" s="572">
        <v>231.56944444444446</v>
      </c>
      <c r="E9" s="572">
        <v>250.95833333333334</v>
      </c>
      <c r="F9" s="572">
        <v>247.7095238095238</v>
      </c>
      <c r="G9" s="573">
        <v>236.69444444444446</v>
      </c>
      <c r="H9" s="572">
        <v>224.16</v>
      </c>
      <c r="I9" s="574">
        <v>233.85185185185188</v>
      </c>
      <c r="J9" s="574">
        <v>239.1626984126984</v>
      </c>
      <c r="K9" s="572">
        <v>241.42857142857142</v>
      </c>
      <c r="L9" s="575">
        <v>252.96296296296296</v>
      </c>
      <c r="M9" s="526">
        <v>263.5694444444444</v>
      </c>
      <c r="N9" s="576">
        <v>263.9861111111111</v>
      </c>
      <c r="O9" s="577">
        <f>AVERAGE(C9:N9)</f>
        <v>241.9021560846561</v>
      </c>
      <c r="Q9" s="392">
        <f>SUM(O9*R9)</f>
        <v>2406926453.0423284</v>
      </c>
      <c r="R9" s="396">
        <v>9950000</v>
      </c>
    </row>
    <row r="10" spans="1:17" ht="12.75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Q10" s="390"/>
    </row>
    <row r="11" spans="1:18" ht="12.75">
      <c r="A11" s="738" t="s">
        <v>84</v>
      </c>
      <c r="B11" s="738"/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R11" s="392">
        <f>SUM(R7*Q7)</f>
        <v>0</v>
      </c>
    </row>
    <row r="12" spans="1:15" ht="13.5" thickBo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15" ht="13.5" thickBot="1">
      <c r="A13" s="740" t="s">
        <v>4</v>
      </c>
      <c r="B13" s="740" t="s">
        <v>5</v>
      </c>
      <c r="C13" s="743" t="s">
        <v>41</v>
      </c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5"/>
    </row>
    <row r="14" spans="1:18" ht="13.5" thickBot="1">
      <c r="A14" s="741"/>
      <c r="B14" s="742"/>
      <c r="C14" s="365" t="s">
        <v>23</v>
      </c>
      <c r="D14" s="366" t="s">
        <v>24</v>
      </c>
      <c r="E14" s="366" t="s">
        <v>25</v>
      </c>
      <c r="F14" s="366" t="s">
        <v>26</v>
      </c>
      <c r="G14" s="366" t="s">
        <v>27</v>
      </c>
      <c r="H14" s="366" t="s">
        <v>28</v>
      </c>
      <c r="I14" s="367" t="s">
        <v>29</v>
      </c>
      <c r="J14" s="368" t="s">
        <v>30</v>
      </c>
      <c r="K14" s="369" t="s">
        <v>31</v>
      </c>
      <c r="L14" s="366" t="s">
        <v>32</v>
      </c>
      <c r="M14" s="367" t="s">
        <v>33</v>
      </c>
      <c r="N14" s="367" t="s">
        <v>34</v>
      </c>
      <c r="O14" s="370" t="s">
        <v>39</v>
      </c>
      <c r="Q14" s="392">
        <f>SUM(O7*R14)</f>
        <v>386672784.3915344</v>
      </c>
      <c r="R14" s="396">
        <v>1000000</v>
      </c>
    </row>
    <row r="15" spans="1:18" ht="12.75">
      <c r="A15" s="358"/>
      <c r="B15" s="517" t="s">
        <v>2</v>
      </c>
      <c r="C15" s="578">
        <v>111.49531431821985</v>
      </c>
      <c r="D15" s="578">
        <v>137.0134592871029</v>
      </c>
      <c r="E15" s="578">
        <v>152.3496100746793</v>
      </c>
      <c r="F15" s="578">
        <v>180.1981208908635</v>
      </c>
      <c r="G15" s="579">
        <v>175.45212753355426</v>
      </c>
      <c r="H15" s="578">
        <v>163.05</v>
      </c>
      <c r="I15" s="562">
        <v>162.97773047521736</v>
      </c>
      <c r="J15" s="580">
        <v>176.1436815379981</v>
      </c>
      <c r="K15" s="578">
        <v>174.23983460403193</v>
      </c>
      <c r="L15" s="578">
        <v>180.08163206529468</v>
      </c>
      <c r="M15" s="581">
        <v>174.96847924848896</v>
      </c>
      <c r="N15" s="582">
        <v>155.81160531372294</v>
      </c>
      <c r="O15" s="583">
        <f>AVERAGE(C15:N15)</f>
        <v>161.9817996124312</v>
      </c>
      <c r="Q15" s="392">
        <f>SUM(O8*R15)</f>
        <v>499751155.7402998</v>
      </c>
      <c r="R15" s="396">
        <v>1899700</v>
      </c>
    </row>
    <row r="16" spans="1:18" ht="12.75">
      <c r="A16" s="360" t="s">
        <v>0</v>
      </c>
      <c r="B16" s="521" t="s">
        <v>77</v>
      </c>
      <c r="C16" s="565">
        <v>88.44644128437488</v>
      </c>
      <c r="D16" s="565">
        <v>99.8673541113326</v>
      </c>
      <c r="E16" s="565">
        <v>105.8280024254742</v>
      </c>
      <c r="F16" s="565">
        <v>124.88239050542764</v>
      </c>
      <c r="G16" s="566">
        <v>113.79425327848843</v>
      </c>
      <c r="H16" s="565">
        <v>102.32</v>
      </c>
      <c r="I16" s="569">
        <v>114.25355946686061</v>
      </c>
      <c r="J16" s="584">
        <v>125.13280819917959</v>
      </c>
      <c r="K16" s="565">
        <v>120.03229354636039</v>
      </c>
      <c r="L16" s="565">
        <v>117.3925501078898</v>
      </c>
      <c r="M16" s="585">
        <v>112.26309556306335</v>
      </c>
      <c r="N16" s="586">
        <v>99.55343261204801</v>
      </c>
      <c r="O16" s="571">
        <f>AVERAGE(C16:N16)</f>
        <v>110.31384842504163</v>
      </c>
      <c r="R16" s="396"/>
    </row>
    <row r="17" spans="1:18" ht="13.5" thickBot="1">
      <c r="A17" s="362" t="s">
        <v>1</v>
      </c>
      <c r="B17" s="525" t="s">
        <v>6</v>
      </c>
      <c r="C17" s="572">
        <v>90.99508713441325</v>
      </c>
      <c r="D17" s="572">
        <v>97.30807479195005</v>
      </c>
      <c r="E17" s="572">
        <v>95.71847817776997</v>
      </c>
      <c r="F17" s="572">
        <v>111.07176652979673</v>
      </c>
      <c r="G17" s="573">
        <v>106.57525156218823</v>
      </c>
      <c r="H17" s="572">
        <v>100.33</v>
      </c>
      <c r="I17" s="575">
        <v>105.12213686111319</v>
      </c>
      <c r="J17" s="574">
        <v>105.44199844029391</v>
      </c>
      <c r="K17" s="572">
        <v>103.3028048750574</v>
      </c>
      <c r="L17" s="572">
        <v>103.27122277329384</v>
      </c>
      <c r="M17" s="587">
        <v>103.31807230372588</v>
      </c>
      <c r="N17" s="588">
        <v>94.91069463379584</v>
      </c>
      <c r="O17" s="577">
        <f>AVERAGE(C17:N17)</f>
        <v>101.44713234028319</v>
      </c>
      <c r="Q17" s="392">
        <f>SUM(Q14:Q15)</f>
        <v>886423940.1318343</v>
      </c>
      <c r="R17" s="396">
        <f>SUM(R14:R15)</f>
        <v>2899700</v>
      </c>
    </row>
    <row r="18" spans="1:15" ht="12.75">
      <c r="A18" s="738" t="s">
        <v>76</v>
      </c>
      <c r="B18" s="73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</row>
    <row r="19" spans="1:15" ht="12.75">
      <c r="A19" s="738"/>
      <c r="B19" s="738"/>
      <c r="C19" s="312"/>
      <c r="D19" s="312"/>
      <c r="E19" s="312"/>
      <c r="F19" s="312"/>
      <c r="G19" s="739" t="s">
        <v>75</v>
      </c>
      <c r="H19" s="739"/>
      <c r="I19" s="739"/>
      <c r="J19" s="315"/>
      <c r="K19" s="315"/>
      <c r="L19" s="315"/>
      <c r="M19" s="315"/>
      <c r="N19" s="315"/>
      <c r="O19" s="315"/>
    </row>
    <row r="20" spans="1:17" ht="12.75">
      <c r="A20" s="327"/>
      <c r="B20" s="327"/>
      <c r="C20" s="312"/>
      <c r="D20" s="312"/>
      <c r="E20" s="312"/>
      <c r="F20" s="312"/>
      <c r="G20" s="314"/>
      <c r="H20" s="314"/>
      <c r="I20" s="315"/>
      <c r="J20" s="315"/>
      <c r="K20" s="315"/>
      <c r="L20" s="315"/>
      <c r="M20" s="315"/>
      <c r="N20" s="315"/>
      <c r="O20" s="315"/>
      <c r="Q20" s="392">
        <f>SUM(Q9+Q17)</f>
        <v>3293350393.174163</v>
      </c>
    </row>
    <row r="21" spans="1:15" ht="12.75">
      <c r="A21" s="327"/>
      <c r="B21" s="327"/>
      <c r="C21" s="312"/>
      <c r="D21" s="312"/>
      <c r="E21" s="312"/>
      <c r="F21" s="312"/>
      <c r="G21" s="314"/>
      <c r="H21" s="314"/>
      <c r="I21" s="315"/>
      <c r="J21" s="315"/>
      <c r="K21" s="315"/>
      <c r="L21" s="315"/>
      <c r="M21" s="315"/>
      <c r="N21" s="315"/>
      <c r="O21" s="315"/>
    </row>
    <row r="22" spans="1:15" ht="12.75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</row>
    <row r="23" spans="1:15" ht="12.7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</row>
    <row r="24" spans="1:15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12.7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ht="12.75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5" ht="12.7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</row>
    <row r="38" spans="1:15" ht="12.75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</row>
    <row r="39" spans="1:15" ht="12.75">
      <c r="A39" s="319"/>
      <c r="B39" s="738" t="s">
        <v>76</v>
      </c>
      <c r="C39" s="738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</row>
    <row r="40" spans="1:15" ht="12.75">
      <c r="A40" s="319"/>
      <c r="B40" s="329"/>
      <c r="C40" s="330" t="s">
        <v>23</v>
      </c>
      <c r="D40" s="330" t="s">
        <v>24</v>
      </c>
      <c r="E40" s="330" t="s">
        <v>25</v>
      </c>
      <c r="F40" s="330" t="s">
        <v>26</v>
      </c>
      <c r="G40" s="330" t="s">
        <v>27</v>
      </c>
      <c r="H40" s="330" t="s">
        <v>28</v>
      </c>
      <c r="I40" s="330" t="s">
        <v>29</v>
      </c>
      <c r="J40" s="330" t="s">
        <v>30</v>
      </c>
      <c r="K40" s="330" t="s">
        <v>31</v>
      </c>
      <c r="L40" s="330" t="s">
        <v>32</v>
      </c>
      <c r="M40" s="330" t="s">
        <v>33</v>
      </c>
      <c r="N40" s="330" t="s">
        <v>34</v>
      </c>
      <c r="O40" s="333"/>
    </row>
    <row r="41" spans="1:15" ht="12.75">
      <c r="A41" s="319"/>
      <c r="B41" s="329" t="s">
        <v>2</v>
      </c>
      <c r="C41" s="331">
        <f>(C7)</f>
        <v>265.8042328042328</v>
      </c>
      <c r="D41" s="331">
        <f aca="true" t="shared" si="0" ref="D41:N41">(D7)</f>
        <v>325.8888888888889</v>
      </c>
      <c r="E41" s="331">
        <f t="shared" si="0"/>
        <v>402.5952380952381</v>
      </c>
      <c r="F41" s="331">
        <f t="shared" si="0"/>
        <v>401.85119047619054</v>
      </c>
      <c r="G41" s="331">
        <f t="shared" si="0"/>
        <v>389.68452380952385</v>
      </c>
      <c r="H41" s="331">
        <f t="shared" si="0"/>
        <v>364.25</v>
      </c>
      <c r="I41" s="331">
        <f t="shared" si="0"/>
        <v>362.5694444444444</v>
      </c>
      <c r="J41" s="331">
        <f t="shared" si="0"/>
        <v>399.50595238095235</v>
      </c>
      <c r="K41" s="331">
        <f t="shared" si="0"/>
        <v>407.04761904761904</v>
      </c>
      <c r="L41" s="331">
        <f t="shared" si="0"/>
        <v>441.0231481481482</v>
      </c>
      <c r="M41" s="331">
        <f t="shared" si="0"/>
        <v>446.3611111111111</v>
      </c>
      <c r="N41" s="331">
        <f t="shared" si="0"/>
        <v>433.49206349206344</v>
      </c>
      <c r="O41" s="333"/>
    </row>
    <row r="42" spans="1:15" ht="12.75">
      <c r="A42" s="319"/>
      <c r="B42" s="329" t="s">
        <v>77</v>
      </c>
      <c r="C42" s="331">
        <f aca="true" t="shared" si="1" ref="C42:N43">(C8)</f>
        <v>210.74338624338625</v>
      </c>
      <c r="D42" s="331">
        <f t="shared" si="1"/>
        <v>237.58333333333334</v>
      </c>
      <c r="E42" s="331">
        <f t="shared" si="1"/>
        <v>279.4503968253968</v>
      </c>
      <c r="F42" s="331">
        <f t="shared" si="1"/>
        <v>278.4809523809524</v>
      </c>
      <c r="G42" s="331">
        <f t="shared" si="1"/>
        <v>252.73214285714286</v>
      </c>
      <c r="H42" s="331">
        <f t="shared" si="1"/>
        <v>228.58</v>
      </c>
      <c r="I42" s="331">
        <f t="shared" si="1"/>
        <v>254.1990740740741</v>
      </c>
      <c r="J42" s="331">
        <f t="shared" si="1"/>
        <v>283.8353174603175</v>
      </c>
      <c r="K42" s="331">
        <f t="shared" si="1"/>
        <v>280.5238095238095</v>
      </c>
      <c r="L42" s="331">
        <f t="shared" si="1"/>
        <v>287.4490740740741</v>
      </c>
      <c r="M42" s="331">
        <f t="shared" si="1"/>
        <v>286.4166666666667</v>
      </c>
      <c r="N42" s="331">
        <f t="shared" si="1"/>
        <v>276.82738095238096</v>
      </c>
      <c r="O42" s="333"/>
    </row>
    <row r="43" spans="1:15" ht="12.75">
      <c r="A43" s="319"/>
      <c r="B43" s="329" t="s">
        <v>6</v>
      </c>
      <c r="C43" s="331">
        <f t="shared" si="1"/>
        <v>216.77248677248676</v>
      </c>
      <c r="D43" s="331">
        <f t="shared" si="1"/>
        <v>231.56944444444446</v>
      </c>
      <c r="E43" s="331">
        <f t="shared" si="1"/>
        <v>250.95833333333334</v>
      </c>
      <c r="F43" s="331">
        <f t="shared" si="1"/>
        <v>247.7095238095238</v>
      </c>
      <c r="G43" s="331">
        <f t="shared" si="1"/>
        <v>236.69444444444446</v>
      </c>
      <c r="H43" s="331">
        <f t="shared" si="1"/>
        <v>224.16</v>
      </c>
      <c r="I43" s="331">
        <f t="shared" si="1"/>
        <v>233.85185185185188</v>
      </c>
      <c r="J43" s="331">
        <f t="shared" si="1"/>
        <v>239.1626984126984</v>
      </c>
      <c r="K43" s="331">
        <f t="shared" si="1"/>
        <v>241.42857142857142</v>
      </c>
      <c r="L43" s="331">
        <f t="shared" si="1"/>
        <v>252.96296296296296</v>
      </c>
      <c r="M43" s="331">
        <f t="shared" si="1"/>
        <v>263.5694444444444</v>
      </c>
      <c r="N43" s="331">
        <f t="shared" si="1"/>
        <v>263.9861111111111</v>
      </c>
      <c r="O43" s="333"/>
    </row>
    <row r="44" spans="1:15" ht="12.75">
      <c r="A44" s="319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</row>
    <row r="45" spans="2:15" ht="12.7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</row>
    <row r="46" spans="2:15" ht="12.7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</row>
  </sheetData>
  <sheetProtection/>
  <mergeCells count="13">
    <mergeCell ref="B39:C39"/>
    <mergeCell ref="A11:O11"/>
    <mergeCell ref="A13:A14"/>
    <mergeCell ref="B13:B14"/>
    <mergeCell ref="C13:O13"/>
    <mergeCell ref="A18:B18"/>
    <mergeCell ref="A1:O1"/>
    <mergeCell ref="A3:O3"/>
    <mergeCell ref="A5:A6"/>
    <mergeCell ref="B5:B6"/>
    <mergeCell ref="C5:O5"/>
    <mergeCell ref="A19:B19"/>
    <mergeCell ref="G19:I19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B5" sqref="B5:O9"/>
    </sheetView>
  </sheetViews>
  <sheetFormatPr defaultColWidth="9.140625" defaultRowHeight="12.75"/>
  <cols>
    <col min="1" max="1" width="10.421875" style="0" bestFit="1" customWidth="1"/>
    <col min="2" max="2" width="15.57421875" style="0" customWidth="1"/>
    <col min="3" max="3" width="7.28125" style="0" customWidth="1"/>
    <col min="4" max="4" width="7.421875" style="0" customWidth="1"/>
    <col min="5" max="5" width="7.00390625" style="0" customWidth="1"/>
    <col min="6" max="11" width="9.28125" style="0" bestFit="1" customWidth="1"/>
    <col min="12" max="12" width="8.140625" style="0" customWidth="1"/>
    <col min="13" max="13" width="9.28125" style="0" bestFit="1" customWidth="1"/>
    <col min="14" max="14" width="7.28125" style="0" customWidth="1"/>
    <col min="15" max="15" width="9.8515625" style="0" bestFit="1" customWidth="1"/>
    <col min="16" max="16" width="13.140625" style="0" customWidth="1"/>
    <col min="17" max="17" width="8.00390625" style="0" customWidth="1"/>
    <col min="18" max="18" width="18.7109375" style="0" customWidth="1"/>
  </cols>
  <sheetData>
    <row r="1" spans="1:15" ht="15.75">
      <c r="A1" s="708" t="s">
        <v>85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82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6" ht="15.75" thickBot="1">
      <c r="A5" s="709" t="s">
        <v>4</v>
      </c>
      <c r="B5" s="734" t="s">
        <v>5</v>
      </c>
      <c r="C5" s="714" t="s">
        <v>100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  <c r="P5" s="396"/>
    </row>
    <row r="6" spans="1:16" ht="13.5" thickBot="1">
      <c r="A6" s="710"/>
      <c r="B6" s="735"/>
      <c r="C6" s="384" t="s">
        <v>23</v>
      </c>
      <c r="D6" s="385" t="s">
        <v>24</v>
      </c>
      <c r="E6" s="385" t="s">
        <v>25</v>
      </c>
      <c r="F6" s="385" t="s">
        <v>26</v>
      </c>
      <c r="G6" s="385" t="s">
        <v>27</v>
      </c>
      <c r="H6" s="385" t="s">
        <v>28</v>
      </c>
      <c r="I6" s="386" t="s">
        <v>29</v>
      </c>
      <c r="J6" s="355" t="s">
        <v>30</v>
      </c>
      <c r="K6" s="387" t="s">
        <v>31</v>
      </c>
      <c r="L6" s="385" t="s">
        <v>32</v>
      </c>
      <c r="M6" s="386" t="s">
        <v>33</v>
      </c>
      <c r="N6" s="386" t="s">
        <v>34</v>
      </c>
      <c r="O6" s="252" t="s">
        <v>39</v>
      </c>
      <c r="P6" s="396"/>
    </row>
    <row r="7" spans="1:17" ht="12.75">
      <c r="A7" s="358"/>
      <c r="B7" s="359" t="s">
        <v>2</v>
      </c>
      <c r="C7" s="528">
        <v>452.1269841269841</v>
      </c>
      <c r="D7" s="528">
        <v>451.6380952380953</v>
      </c>
      <c r="E7" s="528">
        <v>424.43</v>
      </c>
      <c r="F7" s="528">
        <v>420.23015873015873</v>
      </c>
      <c r="G7" s="529">
        <v>392.51666666666665</v>
      </c>
      <c r="H7" s="518">
        <f>AVERAGE(E7:G7)</f>
        <v>412.3922751322751</v>
      </c>
      <c r="I7" s="530">
        <v>399.2916666666667</v>
      </c>
      <c r="J7" s="529">
        <v>420.5753968253968</v>
      </c>
      <c r="K7" s="531">
        <v>431.5515873015873</v>
      </c>
      <c r="L7" s="532">
        <v>443.9285714285714</v>
      </c>
      <c r="M7" s="533">
        <v>438.375</v>
      </c>
      <c r="N7" s="534">
        <v>446.7103174603175</v>
      </c>
      <c r="O7" s="535">
        <f>AVERAGE(C7:N7)</f>
        <v>427.8138932980599</v>
      </c>
      <c r="P7" s="396"/>
      <c r="Q7" s="390"/>
    </row>
    <row r="8" spans="1:18" ht="12.75">
      <c r="A8" s="360" t="s">
        <v>0</v>
      </c>
      <c r="B8" s="361" t="s">
        <v>77</v>
      </c>
      <c r="C8" s="536">
        <v>290.5674603174603</v>
      </c>
      <c r="D8" s="536">
        <v>297.04761904761904</v>
      </c>
      <c r="E8" s="536">
        <v>299.59</v>
      </c>
      <c r="F8" s="536">
        <v>300.8333333333333</v>
      </c>
      <c r="G8" s="537">
        <v>299.54761904761904</v>
      </c>
      <c r="H8" s="522">
        <f>AVERAGE(E8:G8)</f>
        <v>299.99031746031744</v>
      </c>
      <c r="I8" s="538">
        <v>309.4212962962963</v>
      </c>
      <c r="J8" s="537">
        <v>325.32738095238096</v>
      </c>
      <c r="K8" s="539">
        <v>330.64484126984127</v>
      </c>
      <c r="L8" s="540">
        <v>334.6746031746032</v>
      </c>
      <c r="M8" s="541">
        <v>328.1388888888889</v>
      </c>
      <c r="N8" s="542">
        <v>338.1111111111111</v>
      </c>
      <c r="O8" s="543">
        <f>AVERAGE(C8:N8)</f>
        <v>312.82453924162263</v>
      </c>
      <c r="P8" s="396">
        <v>2939000</v>
      </c>
      <c r="Q8" s="390">
        <f>(Q13/2)</f>
        <v>368.08000000000004</v>
      </c>
      <c r="R8" s="390">
        <f>(P8*Q8)</f>
        <v>1081787120.0000002</v>
      </c>
    </row>
    <row r="9" spans="1:18" ht="13.5" thickBot="1">
      <c r="A9" s="362" t="s">
        <v>1</v>
      </c>
      <c r="B9" s="363" t="s">
        <v>6</v>
      </c>
      <c r="C9" s="544">
        <v>269.6746031746032</v>
      </c>
      <c r="D9" s="544">
        <v>284.40952380952376</v>
      </c>
      <c r="E9" s="544">
        <v>285.47</v>
      </c>
      <c r="F9" s="544">
        <v>282.57936507936506</v>
      </c>
      <c r="G9" s="545">
        <v>273.23809523809524</v>
      </c>
      <c r="H9" s="526">
        <f>AVERAGE(E9:G9)</f>
        <v>280.4291534391534</v>
      </c>
      <c r="I9" s="487">
        <v>298.47222222222223</v>
      </c>
      <c r="J9" s="546">
        <v>317.0357142857143</v>
      </c>
      <c r="K9" s="544">
        <v>331.6011904761905</v>
      </c>
      <c r="L9" s="547">
        <v>350.61706349206344</v>
      </c>
      <c r="M9" s="546">
        <v>362.26388888888886</v>
      </c>
      <c r="N9" s="548">
        <v>364.4543650793651</v>
      </c>
      <c r="O9" s="549">
        <f>AVERAGE(C9:N9)</f>
        <v>308.3537654320988</v>
      </c>
      <c r="P9" s="396">
        <v>7601000</v>
      </c>
      <c r="Q9" s="390"/>
      <c r="R9" s="390">
        <f>(O9*P9)</f>
        <v>2343796971.0493827</v>
      </c>
    </row>
    <row r="10" spans="1:18" ht="12.75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96"/>
      <c r="Q10" s="390"/>
      <c r="R10" s="390"/>
    </row>
    <row r="11" spans="1:18" ht="15">
      <c r="A11" s="746" t="s">
        <v>86</v>
      </c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P11" s="396"/>
      <c r="Q11">
        <v>427.81</v>
      </c>
      <c r="R11" s="390"/>
    </row>
    <row r="12" spans="1:17" ht="13.5" thickBo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96"/>
      <c r="Q12">
        <v>308.35</v>
      </c>
    </row>
    <row r="13" spans="1:17" ht="13.5" thickBot="1">
      <c r="A13" s="740" t="s">
        <v>4</v>
      </c>
      <c r="B13" s="740" t="s">
        <v>5</v>
      </c>
      <c r="C13" s="743" t="s">
        <v>41</v>
      </c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5"/>
      <c r="P13" s="396"/>
      <c r="Q13">
        <f>SUM(Q11:Q12)</f>
        <v>736.1600000000001</v>
      </c>
    </row>
    <row r="14" spans="1:15" ht="13.5" thickBot="1">
      <c r="A14" s="741"/>
      <c r="B14" s="742"/>
      <c r="C14" s="384" t="s">
        <v>23</v>
      </c>
      <c r="D14" s="385" t="s">
        <v>24</v>
      </c>
      <c r="E14" s="385" t="s">
        <v>25</v>
      </c>
      <c r="F14" s="385" t="s">
        <v>26</v>
      </c>
      <c r="G14" s="385" t="s">
        <v>27</v>
      </c>
      <c r="H14" s="385" t="s">
        <v>28</v>
      </c>
      <c r="I14" s="386" t="s">
        <v>29</v>
      </c>
      <c r="J14" s="355" t="s">
        <v>30</v>
      </c>
      <c r="K14" s="387" t="s">
        <v>31</v>
      </c>
      <c r="L14" s="385" t="s">
        <v>32</v>
      </c>
      <c r="M14" s="386" t="s">
        <v>33</v>
      </c>
      <c r="N14" s="386" t="s">
        <v>34</v>
      </c>
      <c r="O14" s="252" t="s">
        <v>39</v>
      </c>
    </row>
    <row r="15" spans="1:15" ht="12.75">
      <c r="A15" s="358"/>
      <c r="B15" s="359" t="s">
        <v>2</v>
      </c>
      <c r="C15" s="528">
        <v>171.2629060901314</v>
      </c>
      <c r="D15" s="528">
        <v>160.2241150206681</v>
      </c>
      <c r="E15" s="528">
        <v>135.37</v>
      </c>
      <c r="F15" s="528">
        <v>138.1115312475316</v>
      </c>
      <c r="G15" s="529">
        <v>128.2258388872485</v>
      </c>
      <c r="H15" s="518">
        <v>128.43300635999316</v>
      </c>
      <c r="I15" s="550">
        <v>121.04372124314429</v>
      </c>
      <c r="J15" s="533">
        <v>119.74555916562316</v>
      </c>
      <c r="K15" s="528">
        <v>110.72688815141356</v>
      </c>
      <c r="L15" s="518">
        <f>AVERAGE(I15:K15)</f>
        <v>117.172056186727</v>
      </c>
      <c r="M15" s="551">
        <v>116.03659240325862</v>
      </c>
      <c r="N15" s="552">
        <v>115.29155505390521</v>
      </c>
      <c r="O15" s="535">
        <f>AVERAGE(C15:N15)</f>
        <v>130.1369808174704</v>
      </c>
    </row>
    <row r="16" spans="1:15" ht="12.75">
      <c r="A16" s="360" t="s">
        <v>0</v>
      </c>
      <c r="B16" s="361" t="s">
        <v>77</v>
      </c>
      <c r="C16" s="536">
        <v>110.04830469811189</v>
      </c>
      <c r="D16" s="536">
        <v>105.35855273651536</v>
      </c>
      <c r="E16" s="536">
        <v>95.52</v>
      </c>
      <c r="F16" s="536">
        <v>98.88657191076356</v>
      </c>
      <c r="G16" s="537">
        <v>97.9428575704968</v>
      </c>
      <c r="H16" s="522">
        <v>98.13202973469556</v>
      </c>
      <c r="I16" s="553">
        <v>94.91389831256058</v>
      </c>
      <c r="J16" s="541">
        <v>92.62372507273632</v>
      </c>
      <c r="K16" s="536">
        <v>84.84536662424802</v>
      </c>
      <c r="L16" s="522">
        <f>AVERAGE(I16:K16)</f>
        <v>90.79433000318164</v>
      </c>
      <c r="M16" s="540">
        <v>86.86204809064039</v>
      </c>
      <c r="N16" s="554">
        <v>87.2742045376404</v>
      </c>
      <c r="O16" s="543">
        <f>AVERAGE(C16:N16)</f>
        <v>95.26682410763254</v>
      </c>
    </row>
    <row r="17" spans="1:15" ht="13.5" thickBot="1">
      <c r="A17" s="362" t="s">
        <v>1</v>
      </c>
      <c r="B17" s="363" t="s">
        <v>6</v>
      </c>
      <c r="C17" s="544">
        <v>102.14884046263997</v>
      </c>
      <c r="D17" s="544">
        <v>100.84764890999357</v>
      </c>
      <c r="E17" s="544">
        <v>91.03</v>
      </c>
      <c r="F17" s="544">
        <v>92.87466772103494</v>
      </c>
      <c r="G17" s="545">
        <v>89.3201678431053</v>
      </c>
      <c r="H17" s="526">
        <v>93.17387869207222</v>
      </c>
      <c r="I17" s="555">
        <v>91.23083408110273</v>
      </c>
      <c r="J17" s="546">
        <v>90.25359811864674</v>
      </c>
      <c r="K17" s="544">
        <v>85.07084856567587</v>
      </c>
      <c r="L17" s="526">
        <f>AVERAGE(I17:K17)</f>
        <v>88.85176025514177</v>
      </c>
      <c r="M17" s="556">
        <v>95.89033757743842</v>
      </c>
      <c r="N17" s="557">
        <v>94.08223645731293</v>
      </c>
      <c r="O17" s="549">
        <f>AVERAGE(C17:N17)</f>
        <v>92.89790155701372</v>
      </c>
    </row>
    <row r="18" spans="1:15" ht="12.75">
      <c r="A18" s="308"/>
      <c r="B18" s="738" t="s">
        <v>76</v>
      </c>
      <c r="C18" s="73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</row>
    <row r="19" spans="1:15" ht="13.5" thickBot="1">
      <c r="A19" s="738"/>
      <c r="B19" s="738"/>
      <c r="C19" s="312"/>
      <c r="D19" s="312"/>
      <c r="E19" s="312"/>
      <c r="F19" s="312"/>
      <c r="G19" s="739"/>
      <c r="H19" s="739"/>
      <c r="I19" s="739"/>
      <c r="J19" s="315"/>
      <c r="K19" s="315"/>
      <c r="L19" s="315"/>
      <c r="M19" s="315"/>
      <c r="N19" s="315"/>
      <c r="O19" s="315"/>
    </row>
    <row r="20" spans="1:15" ht="13.5" thickBot="1">
      <c r="A20" s="327"/>
      <c r="B20" s="372"/>
      <c r="C20" s="373" t="s">
        <v>23</v>
      </c>
      <c r="D20" s="374" t="s">
        <v>24</v>
      </c>
      <c r="E20" s="374" t="s">
        <v>25</v>
      </c>
      <c r="F20" s="374" t="s">
        <v>26</v>
      </c>
      <c r="G20" s="374" t="s">
        <v>27</v>
      </c>
      <c r="H20" s="374" t="s">
        <v>28</v>
      </c>
      <c r="I20" s="375" t="s">
        <v>29</v>
      </c>
      <c r="J20" s="376" t="s">
        <v>30</v>
      </c>
      <c r="K20" s="377" t="s">
        <v>31</v>
      </c>
      <c r="L20" s="374" t="s">
        <v>32</v>
      </c>
      <c r="M20" s="375" t="s">
        <v>33</v>
      </c>
      <c r="N20" s="375" t="s">
        <v>34</v>
      </c>
      <c r="O20" s="315"/>
    </row>
    <row r="21" spans="1:15" ht="12.75">
      <c r="A21" s="327"/>
      <c r="B21" s="378" t="s">
        <v>2</v>
      </c>
      <c r="C21" s="379">
        <f>(C7)</f>
        <v>452.1269841269841</v>
      </c>
      <c r="D21" s="379">
        <f aca="true" t="shared" si="0" ref="D21:N21">(D7)</f>
        <v>451.6380952380953</v>
      </c>
      <c r="E21" s="379">
        <f t="shared" si="0"/>
        <v>424.43</v>
      </c>
      <c r="F21" s="379">
        <f t="shared" si="0"/>
        <v>420.23015873015873</v>
      </c>
      <c r="G21" s="379">
        <f t="shared" si="0"/>
        <v>392.51666666666665</v>
      </c>
      <c r="H21" s="379">
        <f t="shared" si="0"/>
        <v>412.3922751322751</v>
      </c>
      <c r="I21" s="379">
        <f t="shared" si="0"/>
        <v>399.2916666666667</v>
      </c>
      <c r="J21" s="379">
        <f t="shared" si="0"/>
        <v>420.5753968253968</v>
      </c>
      <c r="K21" s="379">
        <f t="shared" si="0"/>
        <v>431.5515873015873</v>
      </c>
      <c r="L21" s="379">
        <f t="shared" si="0"/>
        <v>443.9285714285714</v>
      </c>
      <c r="M21" s="379">
        <f t="shared" si="0"/>
        <v>438.375</v>
      </c>
      <c r="N21" s="379">
        <f t="shared" si="0"/>
        <v>446.7103174603175</v>
      </c>
      <c r="O21" s="315"/>
    </row>
    <row r="22" spans="1:15" ht="12.75">
      <c r="A22" s="315"/>
      <c r="B22" s="380" t="s">
        <v>77</v>
      </c>
      <c r="C22" s="381">
        <f>(C8)</f>
        <v>290.5674603174603</v>
      </c>
      <c r="D22" s="381">
        <f aca="true" t="shared" si="1" ref="D22:N22">(D8)</f>
        <v>297.04761904761904</v>
      </c>
      <c r="E22" s="381">
        <f t="shared" si="1"/>
        <v>299.59</v>
      </c>
      <c r="F22" s="381">
        <f t="shared" si="1"/>
        <v>300.8333333333333</v>
      </c>
      <c r="G22" s="381">
        <f t="shared" si="1"/>
        <v>299.54761904761904</v>
      </c>
      <c r="H22" s="381">
        <f t="shared" si="1"/>
        <v>299.99031746031744</v>
      </c>
      <c r="I22" s="381">
        <f t="shared" si="1"/>
        <v>309.4212962962963</v>
      </c>
      <c r="J22" s="381">
        <f t="shared" si="1"/>
        <v>325.32738095238096</v>
      </c>
      <c r="K22" s="381">
        <f t="shared" si="1"/>
        <v>330.64484126984127</v>
      </c>
      <c r="L22" s="381">
        <f t="shared" si="1"/>
        <v>334.6746031746032</v>
      </c>
      <c r="M22" s="381">
        <f t="shared" si="1"/>
        <v>328.1388888888889</v>
      </c>
      <c r="N22" s="381">
        <f t="shared" si="1"/>
        <v>338.1111111111111</v>
      </c>
      <c r="O22" s="315"/>
    </row>
    <row r="23" spans="1:15" ht="13.5" thickBot="1">
      <c r="A23" s="315"/>
      <c r="B23" s="382" t="s">
        <v>6</v>
      </c>
      <c r="C23" s="383">
        <f>(C9)</f>
        <v>269.6746031746032</v>
      </c>
      <c r="D23" s="383">
        <f aca="true" t="shared" si="2" ref="D23:N23">(D9)</f>
        <v>284.40952380952376</v>
      </c>
      <c r="E23" s="383">
        <f t="shared" si="2"/>
        <v>285.47</v>
      </c>
      <c r="F23" s="383">
        <f t="shared" si="2"/>
        <v>282.57936507936506</v>
      </c>
      <c r="G23" s="383">
        <f t="shared" si="2"/>
        <v>273.23809523809524</v>
      </c>
      <c r="H23" s="383">
        <f t="shared" si="2"/>
        <v>280.4291534391534</v>
      </c>
      <c r="I23" s="383">
        <f t="shared" si="2"/>
        <v>298.47222222222223</v>
      </c>
      <c r="J23" s="383">
        <f t="shared" si="2"/>
        <v>317.0357142857143</v>
      </c>
      <c r="K23" s="383">
        <f t="shared" si="2"/>
        <v>331.6011904761905</v>
      </c>
      <c r="L23" s="383">
        <f t="shared" si="2"/>
        <v>350.61706349206344</v>
      </c>
      <c r="M23" s="383">
        <f t="shared" si="2"/>
        <v>362.26388888888886</v>
      </c>
      <c r="N23" s="383">
        <f t="shared" si="2"/>
        <v>364.4543650793651</v>
      </c>
      <c r="O23" s="315"/>
    </row>
    <row r="24" spans="1:15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12.7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ht="12.75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5" ht="12.7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</row>
    <row r="38" spans="1:15" ht="12.75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</row>
    <row r="39" spans="1:15" ht="12.75">
      <c r="A39" s="319"/>
      <c r="B39" s="738" t="s">
        <v>76</v>
      </c>
      <c r="C39" s="738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</row>
    <row r="40" spans="1:15" ht="15.75">
      <c r="A40" s="708" t="s">
        <v>85</v>
      </c>
      <c r="B40" s="708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08"/>
    </row>
    <row r="41" spans="1:15" ht="12.75">
      <c r="A41" s="319"/>
      <c r="B41" s="398"/>
      <c r="C41" s="398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</row>
    <row r="42" spans="1:15" ht="12.75">
      <c r="A42" s="319"/>
      <c r="B42" s="398"/>
      <c r="C42" s="398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</row>
    <row r="43" spans="1:15" ht="12.75">
      <c r="A43" s="319"/>
      <c r="B43" s="398"/>
      <c r="C43" s="398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</row>
    <row r="44" spans="1:15" ht="15">
      <c r="A44" s="746" t="s">
        <v>86</v>
      </c>
      <c r="B44" s="746"/>
      <c r="C44" s="746"/>
      <c r="D44" s="746"/>
      <c r="E44" s="746"/>
      <c r="F44" s="746"/>
      <c r="G44" s="746"/>
      <c r="H44" s="746"/>
      <c r="I44" s="746"/>
      <c r="J44" s="746"/>
      <c r="K44" s="746"/>
      <c r="L44" s="746"/>
      <c r="M44" s="746"/>
      <c r="N44" s="746"/>
      <c r="O44" s="746"/>
    </row>
    <row r="45" spans="1:15" ht="15">
      <c r="A45" s="399"/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</row>
    <row r="46" spans="1:15" ht="12.75" customHeight="1" thickBot="1">
      <c r="A46" s="399"/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</row>
    <row r="47" spans="3:14" ht="18.75" customHeight="1" thickBot="1">
      <c r="C47" s="747" t="s">
        <v>41</v>
      </c>
      <c r="D47" s="748"/>
      <c r="E47" s="748"/>
      <c r="F47" s="748"/>
      <c r="G47" s="748"/>
      <c r="H47" s="748"/>
      <c r="I47" s="748"/>
      <c r="J47" s="748"/>
      <c r="K47" s="748"/>
      <c r="L47" s="748"/>
      <c r="M47" s="748"/>
      <c r="N47" s="749"/>
    </row>
    <row r="48" spans="3:14" ht="13.5" thickBot="1">
      <c r="C48" s="384" t="s">
        <v>23</v>
      </c>
      <c r="D48" s="385" t="s">
        <v>24</v>
      </c>
      <c r="E48" s="385" t="s">
        <v>25</v>
      </c>
      <c r="F48" s="385" t="s">
        <v>26</v>
      </c>
      <c r="G48" s="385" t="s">
        <v>27</v>
      </c>
      <c r="H48" s="385" t="s">
        <v>28</v>
      </c>
      <c r="I48" s="386" t="s">
        <v>29</v>
      </c>
      <c r="J48" s="355" t="s">
        <v>30</v>
      </c>
      <c r="K48" s="387" t="s">
        <v>31</v>
      </c>
      <c r="L48" s="385" t="s">
        <v>32</v>
      </c>
      <c r="M48" s="386" t="s">
        <v>33</v>
      </c>
      <c r="N48" s="355" t="s">
        <v>34</v>
      </c>
    </row>
    <row r="49" spans="2:14" ht="12.75">
      <c r="B49" s="412" t="s">
        <v>2</v>
      </c>
      <c r="C49" s="379">
        <v>171.2629060901314</v>
      </c>
      <c r="D49" s="379">
        <v>160.2241150206681</v>
      </c>
      <c r="E49" s="379">
        <v>135.37</v>
      </c>
      <c r="F49" s="379">
        <v>138.1115312475316</v>
      </c>
      <c r="G49" s="400">
        <v>128.2258388872485</v>
      </c>
      <c r="H49" s="401">
        <v>128.43300635999316</v>
      </c>
      <c r="I49" s="402">
        <v>121.04372124314429</v>
      </c>
      <c r="J49" s="403">
        <v>119.74555916562316</v>
      </c>
      <c r="K49" s="379">
        <v>110.72688815141356</v>
      </c>
      <c r="L49" s="379">
        <f aca="true" t="shared" si="3" ref="L49:N51">(L15)</f>
        <v>117.172056186727</v>
      </c>
      <c r="M49" s="379">
        <f t="shared" si="3"/>
        <v>116.03659240325862</v>
      </c>
      <c r="N49" s="379">
        <f t="shared" si="3"/>
        <v>115.29155505390521</v>
      </c>
    </row>
    <row r="50" spans="2:14" ht="12.75">
      <c r="B50" s="413" t="s">
        <v>77</v>
      </c>
      <c r="C50" s="381">
        <v>110.04830469811189</v>
      </c>
      <c r="D50" s="381">
        <v>105.35855273651536</v>
      </c>
      <c r="E50" s="381">
        <v>95.52</v>
      </c>
      <c r="F50" s="381">
        <v>98.88657191076356</v>
      </c>
      <c r="G50" s="404">
        <v>97.9428575704968</v>
      </c>
      <c r="H50" s="405">
        <v>98.13202973469556</v>
      </c>
      <c r="I50" s="406">
        <v>94.91389831256058</v>
      </c>
      <c r="J50" s="407">
        <v>92.62372507273632</v>
      </c>
      <c r="K50" s="381">
        <v>84.84536662424802</v>
      </c>
      <c r="L50" s="379">
        <f t="shared" si="3"/>
        <v>90.79433000318164</v>
      </c>
      <c r="M50" s="379">
        <f t="shared" si="3"/>
        <v>86.86204809064039</v>
      </c>
      <c r="N50" s="379">
        <f t="shared" si="3"/>
        <v>87.2742045376404</v>
      </c>
    </row>
    <row r="51" spans="2:14" ht="13.5" thickBot="1">
      <c r="B51" s="414" t="s">
        <v>6</v>
      </c>
      <c r="C51" s="383">
        <v>102.14884046263997</v>
      </c>
      <c r="D51" s="383">
        <v>100.84764890999357</v>
      </c>
      <c r="E51" s="383">
        <v>91.03</v>
      </c>
      <c r="F51" s="383">
        <v>92.87466772103494</v>
      </c>
      <c r="G51" s="408">
        <v>89.3201678431053</v>
      </c>
      <c r="H51" s="409">
        <v>93.17387869207222</v>
      </c>
      <c r="I51" s="410">
        <v>91.23083408110273</v>
      </c>
      <c r="J51" s="411">
        <v>90.25359811864674</v>
      </c>
      <c r="K51" s="383">
        <v>85.07084856567587</v>
      </c>
      <c r="L51" s="379">
        <f t="shared" si="3"/>
        <v>88.85176025514177</v>
      </c>
      <c r="M51" s="379">
        <f t="shared" si="3"/>
        <v>95.89033757743842</v>
      </c>
      <c r="N51" s="379">
        <f t="shared" si="3"/>
        <v>94.08223645731293</v>
      </c>
    </row>
  </sheetData>
  <sheetProtection/>
  <mergeCells count="16">
    <mergeCell ref="C47:N47"/>
    <mergeCell ref="B39:C39"/>
    <mergeCell ref="B5:B6"/>
    <mergeCell ref="C5:O5"/>
    <mergeCell ref="A44:O44"/>
    <mergeCell ref="A40:O40"/>
    <mergeCell ref="A1:O1"/>
    <mergeCell ref="A3:O3"/>
    <mergeCell ref="A19:B19"/>
    <mergeCell ref="G19:I19"/>
    <mergeCell ref="A13:A14"/>
    <mergeCell ref="B13:B14"/>
    <mergeCell ref="C13:O13"/>
    <mergeCell ref="B18:C18"/>
    <mergeCell ref="A11:O11"/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B5" sqref="B5:P9"/>
    </sheetView>
  </sheetViews>
  <sheetFormatPr defaultColWidth="9.140625" defaultRowHeight="12.75"/>
  <cols>
    <col min="2" max="2" width="11.140625" style="0" customWidth="1"/>
    <col min="9" max="9" width="8.57421875" style="0" customWidth="1"/>
    <col min="10" max="10" width="8.00390625" style="0" customWidth="1"/>
    <col min="14" max="14" width="8.28125" style="0" customWidth="1"/>
    <col min="15" max="15" width="9.140625" style="0" hidden="1" customWidth="1"/>
    <col min="18" max="18" width="15.00390625" style="0" customWidth="1"/>
    <col min="20" max="20" width="21.7109375" style="0" customWidth="1"/>
  </cols>
  <sheetData>
    <row r="1" spans="1:15" ht="15.75">
      <c r="A1" s="708" t="s">
        <v>89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82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7" ht="15.75" thickBot="1">
      <c r="A5" s="740" t="s">
        <v>4</v>
      </c>
      <c r="B5" s="740" t="s">
        <v>5</v>
      </c>
      <c r="C5" s="755" t="s">
        <v>101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7"/>
      <c r="P5" s="432"/>
      <c r="Q5" s="301"/>
    </row>
    <row r="6" spans="1:17" ht="13.5" thickBot="1">
      <c r="A6" s="742"/>
      <c r="B6" s="742"/>
      <c r="C6" s="427" t="s">
        <v>23</v>
      </c>
      <c r="D6" s="428" t="s">
        <v>24</v>
      </c>
      <c r="E6" s="428" t="s">
        <v>25</v>
      </c>
      <c r="F6" s="428" t="s">
        <v>26</v>
      </c>
      <c r="G6" s="428" t="s">
        <v>27</v>
      </c>
      <c r="H6" s="428" t="s">
        <v>28</v>
      </c>
      <c r="I6" s="429" t="s">
        <v>29</v>
      </c>
      <c r="J6" s="430" t="s">
        <v>30</v>
      </c>
      <c r="K6" s="431" t="s">
        <v>31</v>
      </c>
      <c r="L6" s="428" t="s">
        <v>32</v>
      </c>
      <c r="M6" s="429" t="s">
        <v>33</v>
      </c>
      <c r="N6" s="429" t="s">
        <v>34</v>
      </c>
      <c r="O6" s="437" t="s">
        <v>39</v>
      </c>
      <c r="P6" s="439" t="s">
        <v>39</v>
      </c>
      <c r="Q6" s="426"/>
    </row>
    <row r="7" spans="1:17" ht="12.75">
      <c r="A7" s="495"/>
      <c r="B7" s="496" t="s">
        <v>2</v>
      </c>
      <c r="C7" s="445">
        <v>467.025</v>
      </c>
      <c r="D7" s="445">
        <v>465.26190476190476</v>
      </c>
      <c r="E7" s="445">
        <v>448.125</v>
      </c>
      <c r="F7" s="445">
        <v>452.8055555555556</v>
      </c>
      <c r="G7" s="497">
        <v>445.67063492063494</v>
      </c>
      <c r="H7" s="498">
        <v>435.875</v>
      </c>
      <c r="I7" s="497">
        <v>450.609126984127</v>
      </c>
      <c r="J7" s="497">
        <v>450.8035714285714</v>
      </c>
      <c r="K7" s="445">
        <v>473.4325396825397</v>
      </c>
      <c r="L7" s="499">
        <f>AVERAGE(I7:K7)</f>
        <v>458.281746031746</v>
      </c>
      <c r="M7" s="499">
        <v>527.6952380952381</v>
      </c>
      <c r="N7" s="497">
        <v>501.92261904761904</v>
      </c>
      <c r="O7" s="500">
        <f>AVERAGE(C7:N7)</f>
        <v>464.79232804232805</v>
      </c>
      <c r="P7" s="501">
        <f>AVERAGE(C7:N7)</f>
        <v>464.79232804232805</v>
      </c>
      <c r="Q7" s="426"/>
    </row>
    <row r="8" spans="1:20" ht="12.75">
      <c r="A8" s="502" t="s">
        <v>0</v>
      </c>
      <c r="B8" s="503" t="s">
        <v>77</v>
      </c>
      <c r="C8" s="504">
        <v>352.977380952381</v>
      </c>
      <c r="D8" s="504">
        <v>366.031746031746</v>
      </c>
      <c r="E8" s="504">
        <v>350.97222222222223</v>
      </c>
      <c r="F8" s="504">
        <v>358.1666666666667</v>
      </c>
      <c r="G8" s="447">
        <v>368.31547619047615</v>
      </c>
      <c r="H8" s="505">
        <v>379.5694444444444</v>
      </c>
      <c r="I8" s="447">
        <v>399.0992063492063</v>
      </c>
      <c r="J8" s="447">
        <v>392.0535714285714</v>
      </c>
      <c r="K8" s="504">
        <v>407.6646825396826</v>
      </c>
      <c r="L8" s="506">
        <f>AVERAGE(I8:K8)</f>
        <v>399.6058201058201</v>
      </c>
      <c r="M8" s="506">
        <v>485.5309523809524</v>
      </c>
      <c r="N8" s="447">
        <v>461.9464285714286</v>
      </c>
      <c r="O8" s="507">
        <f>AVERAGE(C8:N8)</f>
        <v>393.4944664902998</v>
      </c>
      <c r="P8" s="508">
        <f>AVERAGE(C8:N8)</f>
        <v>393.4944664902998</v>
      </c>
      <c r="Q8" s="426"/>
      <c r="R8" s="490">
        <v>3932000</v>
      </c>
      <c r="S8" s="460">
        <v>393.49</v>
      </c>
      <c r="T8" s="491">
        <f>SUM(R8*S8)</f>
        <v>1547202680</v>
      </c>
    </row>
    <row r="9" spans="1:20" ht="13.5" thickBot="1">
      <c r="A9" s="509" t="s">
        <v>1</v>
      </c>
      <c r="B9" s="510" t="s">
        <v>6</v>
      </c>
      <c r="C9" s="511">
        <v>372.23333333333335</v>
      </c>
      <c r="D9" s="511">
        <v>379.80952380952385</v>
      </c>
      <c r="E9" s="511">
        <v>351.1805555555556</v>
      </c>
      <c r="F9" s="511">
        <v>362.125</v>
      </c>
      <c r="G9" s="449">
        <v>373.0833333333333</v>
      </c>
      <c r="H9" s="512">
        <v>377.7916666666667</v>
      </c>
      <c r="I9" s="449">
        <v>399.0337301587301</v>
      </c>
      <c r="J9" s="449">
        <v>413.82738095238096</v>
      </c>
      <c r="K9" s="511">
        <v>426.5019841269841</v>
      </c>
      <c r="L9" s="513">
        <f>AVERAGE(I9:K9)</f>
        <v>413.12103174603175</v>
      </c>
      <c r="M9" s="513">
        <v>512.0464285714285</v>
      </c>
      <c r="N9" s="449">
        <v>466.5892857142857</v>
      </c>
      <c r="O9" s="514">
        <f>AVERAGE(C9:N9)</f>
        <v>403.9452711640211</v>
      </c>
      <c r="P9" s="515">
        <f>AVERAGE(C9:N9)</f>
        <v>403.9452711640211</v>
      </c>
      <c r="Q9" s="301"/>
      <c r="R9" s="490">
        <v>5035000</v>
      </c>
      <c r="S9" s="460">
        <v>403.95</v>
      </c>
      <c r="T9" s="491">
        <f>SUM(R9*S9)</f>
        <v>2033888250</v>
      </c>
    </row>
    <row r="10" spans="1:20" ht="12.75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R10" s="460"/>
      <c r="S10" s="460"/>
      <c r="T10" s="460"/>
    </row>
    <row r="11" spans="1:20" ht="15">
      <c r="A11" s="746" t="s">
        <v>86</v>
      </c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R11" s="460"/>
      <c r="S11" s="460"/>
      <c r="T11" s="491">
        <f>SUM(T8:T10)</f>
        <v>3581090930</v>
      </c>
    </row>
    <row r="12" spans="1:15" ht="13.5" thickBo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16" ht="13.5" thickBot="1">
      <c r="A13" s="740" t="s">
        <v>4</v>
      </c>
      <c r="B13" s="740" t="s">
        <v>5</v>
      </c>
      <c r="C13" s="750" t="s">
        <v>41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438"/>
    </row>
    <row r="14" spans="1:16" ht="13.5" thickBot="1">
      <c r="A14" s="741"/>
      <c r="B14" s="742"/>
      <c r="C14" s="427" t="s">
        <v>23</v>
      </c>
      <c r="D14" s="428" t="s">
        <v>24</v>
      </c>
      <c r="E14" s="428" t="s">
        <v>25</v>
      </c>
      <c r="F14" s="428" t="s">
        <v>26</v>
      </c>
      <c r="G14" s="428" t="s">
        <v>27</v>
      </c>
      <c r="H14" s="428" t="s">
        <v>28</v>
      </c>
      <c r="I14" s="429" t="s">
        <v>29</v>
      </c>
      <c r="J14" s="430" t="s">
        <v>30</v>
      </c>
      <c r="K14" s="431" t="s">
        <v>31</v>
      </c>
      <c r="L14" s="428" t="s">
        <v>32</v>
      </c>
      <c r="M14" s="429" t="s">
        <v>33</v>
      </c>
      <c r="N14" s="429" t="s">
        <v>34</v>
      </c>
      <c r="O14" s="437" t="s">
        <v>39</v>
      </c>
      <c r="P14" s="436" t="s">
        <v>39</v>
      </c>
    </row>
    <row r="15" spans="1:16" ht="12.75">
      <c r="A15" s="516"/>
      <c r="B15" s="517" t="s">
        <v>2</v>
      </c>
      <c r="C15" s="445">
        <f>('[1]Plan - Dólar'!$F$28)</f>
        <v>115.20855747355364</v>
      </c>
      <c r="D15" s="445">
        <v>117.11990471277674</v>
      </c>
      <c r="E15" s="445">
        <v>121.47400032161141</v>
      </c>
      <c r="F15" s="445">
        <v>127.40426668705084</v>
      </c>
      <c r="G15" s="499">
        <v>120.1628847535156</v>
      </c>
      <c r="H15" s="499">
        <v>127.4742243675011</v>
      </c>
      <c r="I15" s="450">
        <v>137.90991205679765</v>
      </c>
      <c r="J15" s="518">
        <v>128.03770197055556</v>
      </c>
      <c r="K15" s="445">
        <v>145.36446398875657</v>
      </c>
      <c r="L15" s="499">
        <f>AVERAGE(I15:K15)</f>
        <v>137.10402600536995</v>
      </c>
      <c r="M15" s="451">
        <v>157.89649595072567</v>
      </c>
      <c r="N15" s="452">
        <v>156.99459637881827</v>
      </c>
      <c r="O15" s="519">
        <f>AVERAGE(C15:N15)</f>
        <v>132.6792528889194</v>
      </c>
      <c r="P15" s="508">
        <f>AVERAGE(C15:N15)</f>
        <v>132.6792528889194</v>
      </c>
    </row>
    <row r="16" spans="1:16" ht="12.75">
      <c r="A16" s="520" t="s">
        <v>0</v>
      </c>
      <c r="B16" s="521" t="s">
        <v>77</v>
      </c>
      <c r="C16" s="445">
        <f>('[1]Plan - Dólar'!$F$29)</f>
        <v>87.06933412277449</v>
      </c>
      <c r="D16" s="504">
        <v>92.13739643274471</v>
      </c>
      <c r="E16" s="504">
        <v>95.1621814736505</v>
      </c>
      <c r="F16" s="504">
        <v>100.73957729934453</v>
      </c>
      <c r="G16" s="506">
        <v>99.15218095362916</v>
      </c>
      <c r="H16" s="506">
        <v>111.02711874785167</v>
      </c>
      <c r="I16" s="453">
        <v>122.13687202248616</v>
      </c>
      <c r="J16" s="522">
        <v>111.3222850724377</v>
      </c>
      <c r="K16" s="504">
        <v>125.1747102355455</v>
      </c>
      <c r="L16" s="506">
        <f>AVERAGE(I16:K16)</f>
        <v>119.54462244348979</v>
      </c>
      <c r="M16" s="453">
        <v>145.29866876006406</v>
      </c>
      <c r="N16" s="454">
        <v>144.48549587209223</v>
      </c>
      <c r="O16" s="523">
        <f>AVERAGE(C16:N16)</f>
        <v>112.77087028634254</v>
      </c>
      <c r="P16" s="508">
        <f>AVERAGE(C16:N16)</f>
        <v>112.77087028634254</v>
      </c>
    </row>
    <row r="17" spans="1:16" ht="13.5" thickBot="1">
      <c r="A17" s="524" t="s">
        <v>1</v>
      </c>
      <c r="B17" s="525" t="s">
        <v>6</v>
      </c>
      <c r="C17" s="455">
        <f>('[1]Plan - Dólar'!$F$30)</f>
        <v>91.81937106479603</v>
      </c>
      <c r="D17" s="511">
        <v>95.60469726584103</v>
      </c>
      <c r="E17" s="511">
        <v>95.17059085745719</v>
      </c>
      <c r="F17" s="511">
        <v>101.85457761530229</v>
      </c>
      <c r="G17" s="513">
        <v>100.46424309334878</v>
      </c>
      <c r="H17" s="513">
        <v>110.49779083579097</v>
      </c>
      <c r="I17" s="456">
        <v>122.12976079913754</v>
      </c>
      <c r="J17" s="526">
        <v>117.4395387226473</v>
      </c>
      <c r="K17" s="511">
        <v>130.95832486474572</v>
      </c>
      <c r="L17" s="513">
        <f>AVERAGE(I17:K17)</f>
        <v>123.50920812884351</v>
      </c>
      <c r="M17" s="457">
        <v>153.28501963166823</v>
      </c>
      <c r="N17" s="458">
        <v>146.00038299450057</v>
      </c>
      <c r="O17" s="527">
        <f>AVERAGE(C17:N17)</f>
        <v>115.72779215617327</v>
      </c>
      <c r="P17" s="515">
        <f>AVERAGE(C17:N17)</f>
        <v>115.72779215617327</v>
      </c>
    </row>
    <row r="18" spans="1:15" ht="12.75">
      <c r="A18" s="308"/>
      <c r="B18" s="738" t="s">
        <v>76</v>
      </c>
      <c r="C18" s="73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</row>
    <row r="19" spans="1:15" ht="13.5" thickBot="1">
      <c r="A19" s="738"/>
      <c r="B19" s="738"/>
      <c r="C19" s="312"/>
      <c r="D19" s="312"/>
      <c r="E19" s="312"/>
      <c r="F19" s="312"/>
      <c r="G19" s="739"/>
      <c r="H19" s="739"/>
      <c r="I19" s="739"/>
      <c r="J19" s="315"/>
      <c r="K19" s="315"/>
      <c r="L19" s="315"/>
      <c r="M19" s="315"/>
      <c r="N19" s="315"/>
      <c r="O19" s="315"/>
    </row>
    <row r="20" spans="1:15" ht="13.5" thickBot="1">
      <c r="A20" s="327"/>
      <c r="B20" s="372"/>
      <c r="C20" s="373" t="s">
        <v>23</v>
      </c>
      <c r="D20" s="374" t="s">
        <v>24</v>
      </c>
      <c r="E20" s="374" t="s">
        <v>25</v>
      </c>
      <c r="F20" s="374" t="s">
        <v>26</v>
      </c>
      <c r="G20" s="374" t="s">
        <v>27</v>
      </c>
      <c r="H20" s="374" t="s">
        <v>28</v>
      </c>
      <c r="I20" s="375" t="s">
        <v>29</v>
      </c>
      <c r="J20" s="376" t="s">
        <v>30</v>
      </c>
      <c r="K20" s="377" t="s">
        <v>31</v>
      </c>
      <c r="L20" s="374" t="s">
        <v>32</v>
      </c>
      <c r="M20" s="375" t="s">
        <v>33</v>
      </c>
      <c r="N20" s="375" t="s">
        <v>34</v>
      </c>
      <c r="O20" s="315"/>
    </row>
    <row r="21" spans="1:15" ht="12.75">
      <c r="A21" s="327"/>
      <c r="B21" s="378" t="s">
        <v>2</v>
      </c>
      <c r="C21" s="379">
        <f>(C7)</f>
        <v>467.025</v>
      </c>
      <c r="D21" s="379">
        <f aca="true" t="shared" si="0" ref="D21:N23">(D7)</f>
        <v>465.26190476190476</v>
      </c>
      <c r="E21" s="379">
        <f t="shared" si="0"/>
        <v>448.125</v>
      </c>
      <c r="F21" s="379">
        <f t="shared" si="0"/>
        <v>452.8055555555556</v>
      </c>
      <c r="G21" s="379">
        <f t="shared" si="0"/>
        <v>445.67063492063494</v>
      </c>
      <c r="H21" s="379">
        <f t="shared" si="0"/>
        <v>435.875</v>
      </c>
      <c r="I21" s="379">
        <f t="shared" si="0"/>
        <v>450.609126984127</v>
      </c>
      <c r="J21" s="379">
        <f t="shared" si="0"/>
        <v>450.8035714285714</v>
      </c>
      <c r="K21" s="379">
        <f t="shared" si="0"/>
        <v>473.4325396825397</v>
      </c>
      <c r="L21" s="379">
        <f t="shared" si="0"/>
        <v>458.281746031746</v>
      </c>
      <c r="M21" s="379">
        <f t="shared" si="0"/>
        <v>527.6952380952381</v>
      </c>
      <c r="N21" s="379">
        <f t="shared" si="0"/>
        <v>501.92261904761904</v>
      </c>
      <c r="O21" s="315"/>
    </row>
    <row r="22" spans="1:15" ht="12.75">
      <c r="A22" s="315"/>
      <c r="B22" s="380" t="s">
        <v>77</v>
      </c>
      <c r="C22" s="381">
        <f>(C8)</f>
        <v>352.977380952381</v>
      </c>
      <c r="D22" s="381">
        <f t="shared" si="0"/>
        <v>366.031746031746</v>
      </c>
      <c r="E22" s="381">
        <f t="shared" si="0"/>
        <v>350.97222222222223</v>
      </c>
      <c r="F22" s="381">
        <f t="shared" si="0"/>
        <v>358.1666666666667</v>
      </c>
      <c r="G22" s="381">
        <f t="shared" si="0"/>
        <v>368.31547619047615</v>
      </c>
      <c r="H22" s="381">
        <f t="shared" si="0"/>
        <v>379.5694444444444</v>
      </c>
      <c r="I22" s="381">
        <f t="shared" si="0"/>
        <v>399.0992063492063</v>
      </c>
      <c r="J22" s="381">
        <f t="shared" si="0"/>
        <v>392.0535714285714</v>
      </c>
      <c r="K22" s="381">
        <f t="shared" si="0"/>
        <v>407.6646825396826</v>
      </c>
      <c r="L22" s="381">
        <f t="shared" si="0"/>
        <v>399.6058201058201</v>
      </c>
      <c r="M22" s="381">
        <f t="shared" si="0"/>
        <v>485.5309523809524</v>
      </c>
      <c r="N22" s="381">
        <f t="shared" si="0"/>
        <v>461.9464285714286</v>
      </c>
      <c r="O22" s="315"/>
    </row>
    <row r="23" spans="1:15" ht="13.5" thickBot="1">
      <c r="A23" s="315"/>
      <c r="B23" s="382" t="s">
        <v>6</v>
      </c>
      <c r="C23" s="383">
        <f>(C9)</f>
        <v>372.23333333333335</v>
      </c>
      <c r="D23" s="383">
        <f t="shared" si="0"/>
        <v>379.80952380952385</v>
      </c>
      <c r="E23" s="383">
        <f t="shared" si="0"/>
        <v>351.1805555555556</v>
      </c>
      <c r="F23" s="383">
        <f t="shared" si="0"/>
        <v>362.125</v>
      </c>
      <c r="G23" s="383">
        <f t="shared" si="0"/>
        <v>373.0833333333333</v>
      </c>
      <c r="H23" s="383">
        <f t="shared" si="0"/>
        <v>377.7916666666667</v>
      </c>
      <c r="I23" s="383">
        <f t="shared" si="0"/>
        <v>399.0337301587301</v>
      </c>
      <c r="J23" s="383">
        <f t="shared" si="0"/>
        <v>413.82738095238096</v>
      </c>
      <c r="K23" s="383">
        <f t="shared" si="0"/>
        <v>426.5019841269841</v>
      </c>
      <c r="L23" s="383">
        <f t="shared" si="0"/>
        <v>413.12103174603175</v>
      </c>
      <c r="M23" s="383">
        <f t="shared" si="0"/>
        <v>512.0464285714285</v>
      </c>
      <c r="N23" s="383">
        <f t="shared" si="0"/>
        <v>466.5892857142857</v>
      </c>
      <c r="O23" s="315"/>
    </row>
    <row r="24" spans="1:15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12.7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ht="12.75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5" ht="12.7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</row>
    <row r="38" spans="1:15" ht="12.75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</row>
    <row r="39" spans="1:15" ht="12.75">
      <c r="A39" s="319"/>
      <c r="B39" s="738" t="s">
        <v>76</v>
      </c>
      <c r="C39" s="738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</row>
    <row r="40" spans="1:15" ht="15.75">
      <c r="A40" s="708" t="s">
        <v>89</v>
      </c>
      <c r="B40" s="708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08"/>
    </row>
    <row r="41" spans="1:15" ht="12.75">
      <c r="A41" s="319"/>
      <c r="B41" s="398"/>
      <c r="C41" s="398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</row>
    <row r="42" spans="1:15" ht="12.75">
      <c r="A42" s="319"/>
      <c r="B42" s="398"/>
      <c r="C42" s="398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</row>
    <row r="43" spans="1:15" ht="12.75">
      <c r="A43" s="319"/>
      <c r="B43" s="398"/>
      <c r="C43" s="398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</row>
    <row r="44" spans="1:15" ht="15">
      <c r="A44" s="746" t="s">
        <v>86</v>
      </c>
      <c r="B44" s="746"/>
      <c r="C44" s="746"/>
      <c r="D44" s="746"/>
      <c r="E44" s="746"/>
      <c r="F44" s="746"/>
      <c r="G44" s="746"/>
      <c r="H44" s="746"/>
      <c r="I44" s="746"/>
      <c r="J44" s="746"/>
      <c r="K44" s="746"/>
      <c r="L44" s="746"/>
      <c r="M44" s="746"/>
      <c r="N44" s="746"/>
      <c r="O44" s="746"/>
    </row>
    <row r="45" spans="1:15" ht="15">
      <c r="A45" s="399"/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</row>
    <row r="46" spans="1:15" ht="15.75" thickBot="1">
      <c r="A46" s="399"/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399"/>
    </row>
    <row r="47" spans="2:14" ht="13.5" thickBot="1">
      <c r="B47" s="417"/>
      <c r="C47" s="752" t="s">
        <v>41</v>
      </c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4"/>
    </row>
    <row r="48" spans="2:14" ht="13.5" thickBot="1">
      <c r="B48" s="417"/>
      <c r="C48" s="418" t="s">
        <v>23</v>
      </c>
      <c r="D48" s="419" t="s">
        <v>24</v>
      </c>
      <c r="E48" s="419" t="s">
        <v>25</v>
      </c>
      <c r="F48" s="419" t="s">
        <v>26</v>
      </c>
      <c r="G48" s="419" t="s">
        <v>27</v>
      </c>
      <c r="H48" s="419" t="s">
        <v>28</v>
      </c>
      <c r="I48" s="420" t="s">
        <v>29</v>
      </c>
      <c r="J48" s="421" t="s">
        <v>30</v>
      </c>
      <c r="K48" s="422" t="s">
        <v>31</v>
      </c>
      <c r="L48" s="419" t="s">
        <v>32</v>
      </c>
      <c r="M48" s="420" t="s">
        <v>33</v>
      </c>
      <c r="N48" s="421" t="s">
        <v>34</v>
      </c>
    </row>
    <row r="49" spans="2:14" ht="12.75">
      <c r="B49" s="423" t="s">
        <v>2</v>
      </c>
      <c r="C49" s="415">
        <f>(C15)</f>
        <v>115.20855747355364</v>
      </c>
      <c r="D49" s="415">
        <f aca="true" t="shared" si="1" ref="D49:N49">(D15)</f>
        <v>117.11990471277674</v>
      </c>
      <c r="E49" s="415">
        <f t="shared" si="1"/>
        <v>121.47400032161141</v>
      </c>
      <c r="F49" s="415">
        <f t="shared" si="1"/>
        <v>127.40426668705084</v>
      </c>
      <c r="G49" s="415">
        <f t="shared" si="1"/>
        <v>120.1628847535156</v>
      </c>
      <c r="H49" s="415">
        <f t="shared" si="1"/>
        <v>127.4742243675011</v>
      </c>
      <c r="I49" s="415">
        <f t="shared" si="1"/>
        <v>137.90991205679765</v>
      </c>
      <c r="J49" s="415">
        <f t="shared" si="1"/>
        <v>128.03770197055556</v>
      </c>
      <c r="K49" s="415">
        <f t="shared" si="1"/>
        <v>145.36446398875657</v>
      </c>
      <c r="L49" s="415">
        <f t="shared" si="1"/>
        <v>137.10402600536995</v>
      </c>
      <c r="M49" s="415">
        <f t="shared" si="1"/>
        <v>157.89649595072567</v>
      </c>
      <c r="N49" s="415">
        <f t="shared" si="1"/>
        <v>156.99459637881827</v>
      </c>
    </row>
    <row r="50" spans="2:14" ht="12.75">
      <c r="B50" s="424" t="s">
        <v>77</v>
      </c>
      <c r="C50" s="415">
        <f aca="true" t="shared" si="2" ref="C50:N50">(C16)</f>
        <v>87.06933412277449</v>
      </c>
      <c r="D50" s="415">
        <f t="shared" si="2"/>
        <v>92.13739643274471</v>
      </c>
      <c r="E50" s="415">
        <f t="shared" si="2"/>
        <v>95.1621814736505</v>
      </c>
      <c r="F50" s="415">
        <f t="shared" si="2"/>
        <v>100.73957729934453</v>
      </c>
      <c r="G50" s="415">
        <f t="shared" si="2"/>
        <v>99.15218095362916</v>
      </c>
      <c r="H50" s="415">
        <f t="shared" si="2"/>
        <v>111.02711874785167</v>
      </c>
      <c r="I50" s="415">
        <f t="shared" si="2"/>
        <v>122.13687202248616</v>
      </c>
      <c r="J50" s="415">
        <f t="shared" si="2"/>
        <v>111.3222850724377</v>
      </c>
      <c r="K50" s="415">
        <f t="shared" si="2"/>
        <v>125.1747102355455</v>
      </c>
      <c r="L50" s="415">
        <f t="shared" si="2"/>
        <v>119.54462244348979</v>
      </c>
      <c r="M50" s="415">
        <f t="shared" si="2"/>
        <v>145.29866876006406</v>
      </c>
      <c r="N50" s="415">
        <f t="shared" si="2"/>
        <v>144.48549587209223</v>
      </c>
    </row>
    <row r="51" spans="2:14" ht="13.5" thickBot="1">
      <c r="B51" s="425" t="s">
        <v>6</v>
      </c>
      <c r="C51" s="415">
        <f aca="true" t="shared" si="3" ref="C51:N51">(C17)</f>
        <v>91.81937106479603</v>
      </c>
      <c r="D51" s="415">
        <f t="shared" si="3"/>
        <v>95.60469726584103</v>
      </c>
      <c r="E51" s="415">
        <f t="shared" si="3"/>
        <v>95.17059085745719</v>
      </c>
      <c r="F51" s="415">
        <f t="shared" si="3"/>
        <v>101.85457761530229</v>
      </c>
      <c r="G51" s="415">
        <f t="shared" si="3"/>
        <v>100.46424309334878</v>
      </c>
      <c r="H51" s="415">
        <f t="shared" si="3"/>
        <v>110.49779083579097</v>
      </c>
      <c r="I51" s="415">
        <f t="shared" si="3"/>
        <v>122.12976079913754</v>
      </c>
      <c r="J51" s="415">
        <f t="shared" si="3"/>
        <v>117.4395387226473</v>
      </c>
      <c r="K51" s="415">
        <f t="shared" si="3"/>
        <v>130.95832486474572</v>
      </c>
      <c r="L51" s="415">
        <f t="shared" si="3"/>
        <v>123.50920812884351</v>
      </c>
      <c r="M51" s="415">
        <f t="shared" si="3"/>
        <v>153.28501963166823</v>
      </c>
      <c r="N51" s="415">
        <f t="shared" si="3"/>
        <v>146.00038299450057</v>
      </c>
    </row>
  </sheetData>
  <sheetProtection/>
  <mergeCells count="16">
    <mergeCell ref="A1:O1"/>
    <mergeCell ref="A3:O3"/>
    <mergeCell ref="A5:A6"/>
    <mergeCell ref="B5:B6"/>
    <mergeCell ref="C5:O5"/>
    <mergeCell ref="A11:O11"/>
    <mergeCell ref="A13:A14"/>
    <mergeCell ref="B13:B14"/>
    <mergeCell ref="C13:O13"/>
    <mergeCell ref="A40:O40"/>
    <mergeCell ref="A44:O44"/>
    <mergeCell ref="C47:N47"/>
    <mergeCell ref="B18:C18"/>
    <mergeCell ref="A19:B19"/>
    <mergeCell ref="G19:I19"/>
    <mergeCell ref="B39:C39"/>
  </mergeCells>
  <printOptions/>
  <pageMargins left="0.787401575" right="0.787401575" top="0.984251969" bottom="0.984251969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zoomScale="75" zoomScaleNormal="75" zoomScalePageLayoutView="0" workbookViewId="0" topLeftCell="A1">
      <selection activeCell="I4" sqref="I4"/>
    </sheetView>
  </sheetViews>
  <sheetFormatPr defaultColWidth="9.140625" defaultRowHeight="12.75"/>
  <cols>
    <col min="1" max="1" width="14.00390625" style="0" bestFit="1" customWidth="1"/>
    <col min="2" max="2" width="15.7109375" style="0" bestFit="1" customWidth="1"/>
    <col min="3" max="14" width="7.7109375" style="0" customWidth="1"/>
    <col min="15" max="15" width="9.7109375" style="0" customWidth="1"/>
  </cols>
  <sheetData>
    <row r="2" spans="1:15" ht="15.75">
      <c r="A2" s="708" t="s">
        <v>46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5.75">
      <c r="A3" s="708" t="s">
        <v>42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09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15" ht="15" thickBot="1">
      <c r="A6" s="710"/>
      <c r="B6" s="710"/>
      <c r="C6" s="71" t="s">
        <v>29</v>
      </c>
      <c r="D6" s="72" t="s">
        <v>30</v>
      </c>
      <c r="E6" s="72" t="s">
        <v>31</v>
      </c>
      <c r="F6" s="72" t="s">
        <v>32</v>
      </c>
      <c r="G6" s="72" t="s">
        <v>33</v>
      </c>
      <c r="H6" s="72" t="s">
        <v>34</v>
      </c>
      <c r="I6" s="72" t="s">
        <v>23</v>
      </c>
      <c r="J6" s="72" t="s">
        <v>24</v>
      </c>
      <c r="K6" s="72" t="s">
        <v>25</v>
      </c>
      <c r="L6" s="72" t="s">
        <v>26</v>
      </c>
      <c r="M6" s="73" t="s">
        <v>27</v>
      </c>
      <c r="N6" s="74" t="s">
        <v>28</v>
      </c>
      <c r="O6" s="75" t="s">
        <v>39</v>
      </c>
    </row>
    <row r="7" spans="1:15" ht="12.75">
      <c r="A7" s="68"/>
      <c r="B7" s="25" t="s">
        <v>2</v>
      </c>
      <c r="C7" s="41">
        <v>99.24</v>
      </c>
      <c r="D7" s="7">
        <v>98.26</v>
      </c>
      <c r="E7" s="42">
        <v>95.71</v>
      </c>
      <c r="F7" s="7">
        <v>90.46</v>
      </c>
      <c r="G7" s="7">
        <v>97.74</v>
      </c>
      <c r="H7" s="20">
        <v>88.79</v>
      </c>
      <c r="I7" s="43">
        <v>92.89</v>
      </c>
      <c r="J7" s="4">
        <v>86.44</v>
      </c>
      <c r="K7" s="7">
        <v>91.54</v>
      </c>
      <c r="L7" s="7">
        <v>91.73</v>
      </c>
      <c r="M7" s="8">
        <v>85.42</v>
      </c>
      <c r="N7" s="44">
        <v>85.66</v>
      </c>
      <c r="O7" s="67">
        <f aca="true" t="shared" si="0" ref="O7:O28">AVERAGE(C7:N7)</f>
        <v>91.99</v>
      </c>
    </row>
    <row r="8" spans="1:15" ht="12.75">
      <c r="A8" s="69" t="s">
        <v>0</v>
      </c>
      <c r="B8" s="27" t="s">
        <v>3</v>
      </c>
      <c r="C8" s="45">
        <v>86.85</v>
      </c>
      <c r="D8" s="11">
        <v>79.96</v>
      </c>
      <c r="E8" s="46">
        <v>80.42</v>
      </c>
      <c r="F8" s="11">
        <v>71.29</v>
      </c>
      <c r="G8" s="11">
        <v>83.35</v>
      </c>
      <c r="H8" s="12">
        <v>76.6</v>
      </c>
      <c r="I8" s="47">
        <v>78.64</v>
      </c>
      <c r="J8" s="10">
        <v>73.5</v>
      </c>
      <c r="K8" s="11">
        <v>77.1</v>
      </c>
      <c r="L8" s="11">
        <v>73.57</v>
      </c>
      <c r="M8" s="11">
        <v>67.36</v>
      </c>
      <c r="N8" s="48">
        <v>67.51</v>
      </c>
      <c r="O8" s="35">
        <f t="shared" si="0"/>
        <v>76.34583333333333</v>
      </c>
    </row>
    <row r="9" spans="1:15" ht="12.75">
      <c r="A9" s="69" t="s">
        <v>1</v>
      </c>
      <c r="B9" s="27" t="s">
        <v>6</v>
      </c>
      <c r="C9" s="49">
        <v>50.97</v>
      </c>
      <c r="D9" s="11">
        <v>49.31</v>
      </c>
      <c r="E9" s="46">
        <v>51.08</v>
      </c>
      <c r="F9" s="11">
        <v>47.36</v>
      </c>
      <c r="G9" s="11">
        <v>52.21</v>
      </c>
      <c r="H9" s="12">
        <v>47.32</v>
      </c>
      <c r="I9" s="47">
        <v>47.28</v>
      </c>
      <c r="J9" s="50">
        <v>45.72</v>
      </c>
      <c r="K9" s="11">
        <v>50.33</v>
      </c>
      <c r="L9" s="11">
        <v>51.9</v>
      </c>
      <c r="M9" s="11">
        <v>53.24</v>
      </c>
      <c r="N9" s="51">
        <v>59.14</v>
      </c>
      <c r="O9" s="35">
        <f t="shared" si="0"/>
        <v>50.48833333333334</v>
      </c>
    </row>
    <row r="10" spans="1:15" ht="13.5" thickBot="1">
      <c r="A10" s="70"/>
      <c r="B10" s="29" t="s">
        <v>7</v>
      </c>
      <c r="C10" s="52">
        <v>49.61</v>
      </c>
      <c r="D10" s="18">
        <v>48.09</v>
      </c>
      <c r="E10" s="53">
        <v>49.8</v>
      </c>
      <c r="F10" s="18">
        <v>46.32</v>
      </c>
      <c r="G10" s="18">
        <v>51.21</v>
      </c>
      <c r="H10" s="21">
        <v>46.11</v>
      </c>
      <c r="I10" s="54">
        <v>45.89</v>
      </c>
      <c r="J10" s="55">
        <v>44.72</v>
      </c>
      <c r="K10" s="18">
        <v>49.08</v>
      </c>
      <c r="L10" s="18">
        <v>50.67</v>
      </c>
      <c r="M10" s="18">
        <v>51.96</v>
      </c>
      <c r="N10" s="56">
        <v>57.71</v>
      </c>
      <c r="O10" s="36">
        <f t="shared" si="0"/>
        <v>49.264166666666675</v>
      </c>
    </row>
    <row r="11" spans="1:15" ht="12.75">
      <c r="A11" s="68" t="s">
        <v>38</v>
      </c>
      <c r="B11" s="30">
        <v>7</v>
      </c>
      <c r="C11" s="57">
        <v>55.29</v>
      </c>
      <c r="D11" s="7">
        <v>51.87</v>
      </c>
      <c r="E11" s="42">
        <v>54.68</v>
      </c>
      <c r="F11" s="7">
        <v>51.26</v>
      </c>
      <c r="G11" s="7">
        <v>55.97</v>
      </c>
      <c r="H11" s="20">
        <v>52.6</v>
      </c>
      <c r="I11" s="43">
        <v>52.01</v>
      </c>
      <c r="J11" s="58">
        <v>50.44</v>
      </c>
      <c r="K11" s="7">
        <v>55.83</v>
      </c>
      <c r="L11" s="7">
        <v>57.32</v>
      </c>
      <c r="M11" s="7">
        <v>57.1</v>
      </c>
      <c r="N11" s="59">
        <v>65.13</v>
      </c>
      <c r="O11" s="34">
        <f t="shared" si="0"/>
        <v>54.958333333333336</v>
      </c>
    </row>
    <row r="12" spans="1:15" ht="12.75">
      <c r="A12" s="69" t="s">
        <v>8</v>
      </c>
      <c r="B12" s="31" t="s">
        <v>9</v>
      </c>
      <c r="C12" s="49">
        <v>54.02</v>
      </c>
      <c r="D12" s="11">
        <v>50.7</v>
      </c>
      <c r="E12" s="46">
        <v>53.32</v>
      </c>
      <c r="F12" s="11">
        <v>50.08</v>
      </c>
      <c r="G12" s="11">
        <v>54.72</v>
      </c>
      <c r="H12" s="12">
        <v>51.32</v>
      </c>
      <c r="I12" s="47">
        <v>50.87</v>
      </c>
      <c r="J12" s="50">
        <v>49.22</v>
      </c>
      <c r="K12" s="11">
        <v>54.54</v>
      </c>
      <c r="L12" s="11">
        <v>55.99</v>
      </c>
      <c r="M12" s="11">
        <v>55.76</v>
      </c>
      <c r="N12" s="51">
        <v>63.58</v>
      </c>
      <c r="O12" s="35">
        <f t="shared" si="0"/>
        <v>53.67666666666667</v>
      </c>
    </row>
    <row r="13" spans="1:15" ht="13.5" thickBot="1">
      <c r="A13" s="70"/>
      <c r="B13" s="32">
        <v>8</v>
      </c>
      <c r="C13" s="52">
        <v>52.56</v>
      </c>
      <c r="D13" s="18">
        <v>49.45</v>
      </c>
      <c r="E13" s="53">
        <v>52.06</v>
      </c>
      <c r="F13" s="18">
        <v>48.67</v>
      </c>
      <c r="G13" s="18">
        <v>53.18</v>
      </c>
      <c r="H13" s="21">
        <v>49.68</v>
      </c>
      <c r="I13" s="54">
        <v>49.62</v>
      </c>
      <c r="J13" s="55">
        <v>47.78</v>
      </c>
      <c r="K13" s="18">
        <v>52.81</v>
      </c>
      <c r="L13" s="18">
        <v>54.19</v>
      </c>
      <c r="M13" s="18">
        <v>53.77</v>
      </c>
      <c r="N13" s="56">
        <v>60.68</v>
      </c>
      <c r="O13" s="36">
        <f t="shared" si="0"/>
        <v>52.037499999999994</v>
      </c>
    </row>
    <row r="14" spans="1:15" ht="12.75">
      <c r="A14" s="68"/>
      <c r="B14" s="25" t="s">
        <v>10</v>
      </c>
      <c r="C14" s="41">
        <v>104.52</v>
      </c>
      <c r="D14" s="7">
        <v>101.06</v>
      </c>
      <c r="E14" s="42">
        <v>99.49</v>
      </c>
      <c r="F14" s="7">
        <v>91.28</v>
      </c>
      <c r="G14" s="7">
        <v>96.35</v>
      </c>
      <c r="H14" s="20">
        <v>92.72</v>
      </c>
      <c r="I14" s="43">
        <v>94.89</v>
      </c>
      <c r="J14" s="4">
        <v>94.56</v>
      </c>
      <c r="K14" s="7">
        <v>97.79</v>
      </c>
      <c r="L14" s="7">
        <v>99.03</v>
      </c>
      <c r="M14" s="7">
        <v>91.12</v>
      </c>
      <c r="N14" s="60">
        <v>90.6</v>
      </c>
      <c r="O14" s="34">
        <f t="shared" si="0"/>
        <v>96.11749999999999</v>
      </c>
    </row>
    <row r="15" spans="1:15" ht="12.75">
      <c r="A15" s="69" t="s">
        <v>15</v>
      </c>
      <c r="B15" s="27" t="s">
        <v>11</v>
      </c>
      <c r="C15" s="45">
        <v>96.64</v>
      </c>
      <c r="D15" s="11">
        <v>91.64</v>
      </c>
      <c r="E15" s="46">
        <v>89.98</v>
      </c>
      <c r="F15" s="11">
        <v>79.58</v>
      </c>
      <c r="G15" s="11">
        <v>84.22</v>
      </c>
      <c r="H15" s="12">
        <v>79.61</v>
      </c>
      <c r="I15" s="47">
        <v>83.72</v>
      </c>
      <c r="J15" s="22">
        <v>81.83</v>
      </c>
      <c r="K15" s="11">
        <v>86.03</v>
      </c>
      <c r="L15" s="11">
        <v>86.12</v>
      </c>
      <c r="M15" s="11">
        <v>79.39</v>
      </c>
      <c r="N15" s="48">
        <v>77.79</v>
      </c>
      <c r="O15" s="35">
        <f t="shared" si="0"/>
        <v>84.71249999999999</v>
      </c>
    </row>
    <row r="16" spans="1:15" ht="12.75">
      <c r="A16" s="69" t="s">
        <v>17</v>
      </c>
      <c r="B16" s="27" t="s">
        <v>12</v>
      </c>
      <c r="C16" s="45">
        <v>88.74</v>
      </c>
      <c r="D16" s="11">
        <v>84.77</v>
      </c>
      <c r="E16" s="46">
        <v>83.07</v>
      </c>
      <c r="F16" s="11">
        <v>73.58</v>
      </c>
      <c r="G16" s="11">
        <v>76.96</v>
      </c>
      <c r="H16" s="12">
        <v>73.57</v>
      </c>
      <c r="I16" s="47">
        <v>76.39</v>
      </c>
      <c r="J16" s="10">
        <v>76.44</v>
      </c>
      <c r="K16" s="11">
        <v>79.39</v>
      </c>
      <c r="L16" s="11">
        <v>79.04</v>
      </c>
      <c r="M16" s="11">
        <v>71.31</v>
      </c>
      <c r="N16" s="48">
        <v>70.67</v>
      </c>
      <c r="O16" s="35">
        <f t="shared" si="0"/>
        <v>77.8275</v>
      </c>
    </row>
    <row r="17" spans="1:15" ht="12.75">
      <c r="A17" s="69"/>
      <c r="B17" s="27" t="s">
        <v>13</v>
      </c>
      <c r="C17" s="45">
        <v>95.53</v>
      </c>
      <c r="D17" s="11">
        <v>90.62</v>
      </c>
      <c r="E17" s="46">
        <v>86.01</v>
      </c>
      <c r="F17" s="11">
        <v>78.04</v>
      </c>
      <c r="G17" s="11">
        <v>79.83</v>
      </c>
      <c r="H17" s="13">
        <v>77.92</v>
      </c>
      <c r="I17" s="47">
        <v>77.97</v>
      </c>
      <c r="J17" s="10">
        <v>80.33</v>
      </c>
      <c r="K17" s="11">
        <v>87.1</v>
      </c>
      <c r="L17" s="11">
        <v>88.01</v>
      </c>
      <c r="M17" s="11">
        <v>80.49</v>
      </c>
      <c r="N17" s="48">
        <v>77.9</v>
      </c>
      <c r="O17" s="35">
        <f t="shared" si="0"/>
        <v>83.31250000000001</v>
      </c>
    </row>
    <row r="18" spans="1:15" ht="13.5" thickBot="1">
      <c r="A18" s="70"/>
      <c r="B18" s="29" t="s">
        <v>14</v>
      </c>
      <c r="C18" s="61">
        <v>83.64</v>
      </c>
      <c r="D18" s="18">
        <v>79.04</v>
      </c>
      <c r="E18" s="53">
        <v>76.47</v>
      </c>
      <c r="F18" s="18">
        <v>68.11</v>
      </c>
      <c r="G18" s="18">
        <v>69.81</v>
      </c>
      <c r="H18" s="19">
        <v>66.29</v>
      </c>
      <c r="I18" s="54">
        <v>68.25</v>
      </c>
      <c r="J18" s="14">
        <v>68.56</v>
      </c>
      <c r="K18" s="18">
        <v>74.89</v>
      </c>
      <c r="L18" s="18">
        <v>73.89</v>
      </c>
      <c r="M18" s="18">
        <v>67.5</v>
      </c>
      <c r="N18" s="62">
        <v>65.03</v>
      </c>
      <c r="O18" s="36">
        <f t="shared" si="0"/>
        <v>71.79</v>
      </c>
    </row>
    <row r="19" spans="1:15" ht="12.75">
      <c r="A19" s="68" t="s">
        <v>16</v>
      </c>
      <c r="B19" s="25" t="s">
        <v>20</v>
      </c>
      <c r="C19" s="41">
        <v>114.05</v>
      </c>
      <c r="D19" s="7">
        <v>110.79</v>
      </c>
      <c r="E19" s="42">
        <v>109.64</v>
      </c>
      <c r="F19" s="7">
        <v>106.6</v>
      </c>
      <c r="G19" s="7">
        <v>109.56</v>
      </c>
      <c r="H19" s="7">
        <v>103.25</v>
      </c>
      <c r="I19" s="43">
        <v>106.71</v>
      </c>
      <c r="J19" s="4">
        <v>106.67</v>
      </c>
      <c r="K19" s="7">
        <v>113.65</v>
      </c>
      <c r="L19" s="7">
        <v>113.73</v>
      </c>
      <c r="M19" s="8">
        <v>99.94</v>
      </c>
      <c r="N19" s="44">
        <v>100.22</v>
      </c>
      <c r="O19" s="34">
        <f t="shared" si="0"/>
        <v>107.90083333333335</v>
      </c>
    </row>
    <row r="20" spans="1:15" ht="13.5" thickBot="1">
      <c r="A20" s="70" t="s">
        <v>17</v>
      </c>
      <c r="B20" s="29" t="s">
        <v>10</v>
      </c>
      <c r="C20" s="61">
        <v>113.32</v>
      </c>
      <c r="D20" s="18">
        <v>109.79</v>
      </c>
      <c r="E20" s="53">
        <v>108.98</v>
      </c>
      <c r="F20" s="18">
        <v>100.57</v>
      </c>
      <c r="G20" s="18">
        <v>108.57</v>
      </c>
      <c r="H20" s="18">
        <v>102.39</v>
      </c>
      <c r="I20" s="54">
        <v>105.8</v>
      </c>
      <c r="J20" s="14">
        <v>105.83</v>
      </c>
      <c r="K20" s="18">
        <v>112.42</v>
      </c>
      <c r="L20" s="18">
        <v>112.87</v>
      </c>
      <c r="M20" s="18">
        <v>99.65</v>
      </c>
      <c r="N20" s="62">
        <v>99.31</v>
      </c>
      <c r="O20" s="36">
        <f t="shared" si="0"/>
        <v>106.625</v>
      </c>
    </row>
    <row r="21" spans="1:15" ht="12.75">
      <c r="A21" s="68" t="s">
        <v>37</v>
      </c>
      <c r="B21" s="25" t="s">
        <v>20</v>
      </c>
      <c r="C21" s="57">
        <v>115.51</v>
      </c>
      <c r="D21" s="7">
        <v>113.3</v>
      </c>
      <c r="E21" s="42">
        <v>112.47</v>
      </c>
      <c r="F21" s="7">
        <v>104.58</v>
      </c>
      <c r="G21" s="7">
        <v>112.54</v>
      </c>
      <c r="H21" s="7">
        <v>106.83</v>
      </c>
      <c r="I21" s="43">
        <v>110.63</v>
      </c>
      <c r="J21" s="4">
        <v>112.56</v>
      </c>
      <c r="K21" s="7">
        <v>117.03</v>
      </c>
      <c r="L21" s="63">
        <v>119.35</v>
      </c>
      <c r="M21" s="7">
        <v>106.23</v>
      </c>
      <c r="N21" s="60">
        <v>102.85</v>
      </c>
      <c r="O21" s="34">
        <f t="shared" si="0"/>
        <v>111.15666666666665</v>
      </c>
    </row>
    <row r="22" spans="1:15" ht="13.5" thickBot="1">
      <c r="A22" s="70" t="s">
        <v>17</v>
      </c>
      <c r="B22" s="29" t="s">
        <v>10</v>
      </c>
      <c r="C22" s="52">
        <v>114.06</v>
      </c>
      <c r="D22" s="18">
        <v>111.71</v>
      </c>
      <c r="E22" s="53">
        <v>111.33</v>
      </c>
      <c r="F22" s="18">
        <v>102.43</v>
      </c>
      <c r="G22" s="18">
        <v>110.61</v>
      </c>
      <c r="H22" s="18">
        <v>104.97</v>
      </c>
      <c r="I22" s="54">
        <v>109.07</v>
      </c>
      <c r="J22" s="14">
        <v>111.39</v>
      </c>
      <c r="K22" s="18">
        <v>115.33</v>
      </c>
      <c r="L22" s="64">
        <v>117.68</v>
      </c>
      <c r="M22" s="18">
        <v>104.85</v>
      </c>
      <c r="N22" s="62">
        <v>101.47</v>
      </c>
      <c r="O22" s="36">
        <f t="shared" si="0"/>
        <v>109.575</v>
      </c>
    </row>
    <row r="23" spans="1:15" ht="12.75">
      <c r="A23" s="68"/>
      <c r="B23" s="25" t="s">
        <v>10</v>
      </c>
      <c r="C23" s="41">
        <v>114.68</v>
      </c>
      <c r="D23" s="7">
        <v>108.53</v>
      </c>
      <c r="E23" s="42">
        <v>104.6</v>
      </c>
      <c r="F23" s="8">
        <v>94.97</v>
      </c>
      <c r="G23" s="7">
        <v>99.81</v>
      </c>
      <c r="H23" s="20">
        <v>96.56</v>
      </c>
      <c r="I23" s="43">
        <v>99.28</v>
      </c>
      <c r="J23" s="4">
        <v>99.17</v>
      </c>
      <c r="K23" s="7">
        <v>105.94</v>
      </c>
      <c r="L23" s="7">
        <v>108.19</v>
      </c>
      <c r="M23" s="7">
        <v>99.46</v>
      </c>
      <c r="N23" s="44">
        <v>97.94</v>
      </c>
      <c r="O23" s="34">
        <f t="shared" si="0"/>
        <v>102.4275</v>
      </c>
    </row>
    <row r="24" spans="1:15" ht="12.75">
      <c r="A24" s="69" t="s">
        <v>19</v>
      </c>
      <c r="B24" s="27" t="s">
        <v>18</v>
      </c>
      <c r="C24" s="45">
        <v>104.59</v>
      </c>
      <c r="D24" s="11">
        <v>98.76</v>
      </c>
      <c r="E24" s="46">
        <v>94.48</v>
      </c>
      <c r="F24" s="11">
        <v>85.28</v>
      </c>
      <c r="G24" s="11">
        <v>88.15</v>
      </c>
      <c r="H24" s="12">
        <v>85.38</v>
      </c>
      <c r="I24" s="47">
        <v>87.71</v>
      </c>
      <c r="J24" s="10">
        <v>89</v>
      </c>
      <c r="K24" s="11">
        <v>91.17</v>
      </c>
      <c r="L24" s="11">
        <v>92.02</v>
      </c>
      <c r="M24" s="11">
        <v>84.06</v>
      </c>
      <c r="N24" s="48">
        <v>83.69</v>
      </c>
      <c r="O24" s="35">
        <f t="shared" si="0"/>
        <v>90.3575</v>
      </c>
    </row>
    <row r="25" spans="1:15" ht="12.75">
      <c r="A25" s="69" t="s">
        <v>17</v>
      </c>
      <c r="B25" s="27" t="s">
        <v>13</v>
      </c>
      <c r="C25" s="45">
        <v>103.68</v>
      </c>
      <c r="D25" s="11">
        <v>96.41</v>
      </c>
      <c r="E25" s="46">
        <v>92.23</v>
      </c>
      <c r="F25" s="11">
        <v>83.08</v>
      </c>
      <c r="G25" s="11">
        <v>85.51</v>
      </c>
      <c r="H25" s="13">
        <v>82.06</v>
      </c>
      <c r="I25" s="47">
        <v>85.41</v>
      </c>
      <c r="J25" s="10">
        <v>85.89</v>
      </c>
      <c r="K25" s="11">
        <v>89.17</v>
      </c>
      <c r="L25" s="11">
        <v>88.45</v>
      </c>
      <c r="M25" s="11">
        <v>83.02</v>
      </c>
      <c r="N25" s="65">
        <v>83.13</v>
      </c>
      <c r="O25" s="35">
        <f t="shared" si="0"/>
        <v>88.17</v>
      </c>
    </row>
    <row r="26" spans="1:15" ht="13.5" thickBot="1">
      <c r="A26" s="70"/>
      <c r="B26" s="29" t="s">
        <v>14</v>
      </c>
      <c r="C26" s="61">
        <v>94.08</v>
      </c>
      <c r="D26" s="18">
        <v>86.9</v>
      </c>
      <c r="E26" s="53">
        <v>83.37</v>
      </c>
      <c r="F26" s="18">
        <v>73.88</v>
      </c>
      <c r="G26" s="18">
        <v>76.57</v>
      </c>
      <c r="H26" s="18">
        <v>73.14</v>
      </c>
      <c r="I26" s="54">
        <v>74.29</v>
      </c>
      <c r="J26" s="14">
        <v>73.39</v>
      </c>
      <c r="K26" s="18">
        <v>77.22</v>
      </c>
      <c r="L26" s="18">
        <v>78.23</v>
      </c>
      <c r="M26" s="19">
        <v>72.09</v>
      </c>
      <c r="N26" s="66">
        <v>72.17</v>
      </c>
      <c r="O26" s="36">
        <f t="shared" si="0"/>
        <v>77.94416666666667</v>
      </c>
    </row>
    <row r="27" spans="1:15" ht="12.75">
      <c r="A27" s="68" t="s">
        <v>21</v>
      </c>
      <c r="B27" s="26" t="s">
        <v>20</v>
      </c>
      <c r="C27" s="57">
        <v>115.43</v>
      </c>
      <c r="D27" s="7">
        <v>112.22</v>
      </c>
      <c r="E27" s="42">
        <v>110.51</v>
      </c>
      <c r="F27" s="7">
        <v>102.97</v>
      </c>
      <c r="G27" s="7">
        <v>110.33</v>
      </c>
      <c r="H27" s="7">
        <v>104.81</v>
      </c>
      <c r="I27" s="43">
        <v>107.77</v>
      </c>
      <c r="J27" s="4">
        <v>109.17</v>
      </c>
      <c r="K27" s="7">
        <v>114.74</v>
      </c>
      <c r="L27" s="63">
        <v>115.82</v>
      </c>
      <c r="M27" s="7">
        <v>102.11</v>
      </c>
      <c r="N27" s="60">
        <v>101.74</v>
      </c>
      <c r="O27" s="34">
        <f t="shared" si="0"/>
        <v>108.96833333333332</v>
      </c>
    </row>
    <row r="28" spans="1:15" ht="15" thickBot="1">
      <c r="A28" s="70" t="s">
        <v>17</v>
      </c>
      <c r="B28" s="33" t="s">
        <v>10</v>
      </c>
      <c r="C28" s="52">
        <v>114.2</v>
      </c>
      <c r="D28" s="18">
        <v>110.56</v>
      </c>
      <c r="E28" s="53">
        <v>109.7</v>
      </c>
      <c r="F28" s="18">
        <v>101.25</v>
      </c>
      <c r="G28" s="18">
        <v>108.6</v>
      </c>
      <c r="H28" s="18">
        <v>103.07</v>
      </c>
      <c r="I28" s="54">
        <v>106.78</v>
      </c>
      <c r="J28" s="14">
        <v>108.17</v>
      </c>
      <c r="K28" s="18">
        <v>113.89</v>
      </c>
      <c r="L28" s="64">
        <v>114.42</v>
      </c>
      <c r="M28" s="18">
        <v>100.99</v>
      </c>
      <c r="N28" s="62">
        <v>100.57</v>
      </c>
      <c r="O28" s="36">
        <f t="shared" si="0"/>
        <v>107.68333333333332</v>
      </c>
    </row>
    <row r="29" spans="1:7" ht="15">
      <c r="A29" s="707" t="s">
        <v>22</v>
      </c>
      <c r="B29" s="707"/>
      <c r="C29" s="707"/>
      <c r="D29" s="707"/>
      <c r="E29" s="707"/>
      <c r="F29" s="707"/>
      <c r="G29" s="707"/>
    </row>
    <row r="30" ht="12.75">
      <c r="B30" s="1" t="s">
        <v>35</v>
      </c>
    </row>
    <row r="31" ht="12.75">
      <c r="B31" s="2" t="s">
        <v>36</v>
      </c>
    </row>
  </sheetData>
  <sheetProtection/>
  <mergeCells count="6">
    <mergeCell ref="A29:G29"/>
    <mergeCell ref="A2:O2"/>
    <mergeCell ref="A3:O3"/>
    <mergeCell ref="A5:A6"/>
    <mergeCell ref="B5:B6"/>
    <mergeCell ref="C5:O5"/>
  </mergeCells>
  <printOptions/>
  <pageMargins left="0.81" right="0.3937007874015748" top="1.14" bottom="0.7874015748031497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B5" sqref="B5:O9"/>
    </sheetView>
  </sheetViews>
  <sheetFormatPr defaultColWidth="9.140625" defaultRowHeight="12.75"/>
  <cols>
    <col min="1" max="1" width="10.7109375" style="0" customWidth="1"/>
    <col min="2" max="2" width="12.421875" style="0" customWidth="1"/>
    <col min="3" max="4" width="8.00390625" style="0" customWidth="1"/>
    <col min="5" max="5" width="7.57421875" style="0" customWidth="1"/>
    <col min="6" max="6" width="8.140625" style="0" customWidth="1"/>
    <col min="7" max="7" width="9.140625" style="0" customWidth="1"/>
    <col min="8" max="8" width="9.57421875" style="0" customWidth="1"/>
    <col min="9" max="9" width="8.28125" style="0" customWidth="1"/>
    <col min="10" max="10" width="9.28125" style="0" customWidth="1"/>
    <col min="11" max="11" width="8.28125" style="0" customWidth="1"/>
    <col min="12" max="12" width="8.8515625" style="0" customWidth="1"/>
    <col min="13" max="14" width="7.7109375" style="0" customWidth="1"/>
    <col min="15" max="15" width="10.57421875" style="0" customWidth="1"/>
    <col min="17" max="17" width="15.00390625" style="0" customWidth="1"/>
    <col min="18" max="18" width="6.00390625" style="0" customWidth="1"/>
    <col min="19" max="19" width="17.00390625" style="0" customWidth="1"/>
  </cols>
  <sheetData>
    <row r="1" spans="1:15" ht="15.75">
      <c r="A1" s="708" t="s">
        <v>90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82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58" t="s">
        <v>4</v>
      </c>
      <c r="B5" s="740" t="s">
        <v>5</v>
      </c>
      <c r="C5" s="755" t="s">
        <v>102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7"/>
    </row>
    <row r="6" spans="1:15" ht="13.5" thickBot="1">
      <c r="A6" s="759"/>
      <c r="B6" s="742"/>
      <c r="C6" s="427" t="s">
        <v>23</v>
      </c>
      <c r="D6" s="428" t="s">
        <v>24</v>
      </c>
      <c r="E6" s="428" t="s">
        <v>25</v>
      </c>
      <c r="F6" s="428" t="s">
        <v>26</v>
      </c>
      <c r="G6" s="428" t="s">
        <v>27</v>
      </c>
      <c r="H6" s="428" t="s">
        <v>28</v>
      </c>
      <c r="I6" s="429" t="s">
        <v>29</v>
      </c>
      <c r="J6" s="430" t="s">
        <v>30</v>
      </c>
      <c r="K6" s="431" t="s">
        <v>31</v>
      </c>
      <c r="L6" s="428" t="s">
        <v>32</v>
      </c>
      <c r="M6" s="429" t="s">
        <v>33</v>
      </c>
      <c r="N6" s="429" t="s">
        <v>34</v>
      </c>
      <c r="O6" s="440" t="s">
        <v>39</v>
      </c>
    </row>
    <row r="7" spans="1:15" ht="12.75">
      <c r="A7" s="359"/>
      <c r="B7" s="433" t="s">
        <v>2</v>
      </c>
      <c r="C7" s="444">
        <v>497.4583333333333</v>
      </c>
      <c r="D7" s="444">
        <v>476.4861111111111</v>
      </c>
      <c r="E7" s="444">
        <v>473.4074074074074</v>
      </c>
      <c r="F7" s="478">
        <v>435.54285714285714</v>
      </c>
      <c r="G7" s="478">
        <f aca="true" t="shared" si="0" ref="G7:H9">AVERAGE(D7:F7)</f>
        <v>461.81212522045854</v>
      </c>
      <c r="H7" s="478">
        <f t="shared" si="0"/>
        <v>456.920796590241</v>
      </c>
      <c r="I7" s="450">
        <v>426.03</v>
      </c>
      <c r="J7" s="444">
        <v>439</v>
      </c>
      <c r="K7" s="478">
        <f aca="true" t="shared" si="1" ref="K7:L9">AVERAGE(H7:J7)</f>
        <v>440.65026553008033</v>
      </c>
      <c r="L7" s="470">
        <f t="shared" si="1"/>
        <v>435.2267551766934</v>
      </c>
      <c r="M7" s="444">
        <v>433.1666666666667</v>
      </c>
      <c r="N7" s="444">
        <v>421.44</v>
      </c>
      <c r="O7" s="441">
        <f>AVERAGE(C7:N7)</f>
        <v>449.76177651490406</v>
      </c>
    </row>
    <row r="8" spans="1:19" ht="12.75">
      <c r="A8" s="361" t="s">
        <v>0</v>
      </c>
      <c r="B8" s="434" t="s">
        <v>77</v>
      </c>
      <c r="C8" s="446">
        <v>477.0297619047619</v>
      </c>
      <c r="D8" s="446">
        <v>455</v>
      </c>
      <c r="E8" s="446">
        <v>453.38888888888886</v>
      </c>
      <c r="F8" s="479">
        <v>415.41428571428577</v>
      </c>
      <c r="G8" s="479">
        <f t="shared" si="0"/>
        <v>441.2677248677249</v>
      </c>
      <c r="H8" s="479">
        <f t="shared" si="0"/>
        <v>436.6902998236332</v>
      </c>
      <c r="I8" s="447">
        <v>403.68</v>
      </c>
      <c r="J8" s="447">
        <v>416.23</v>
      </c>
      <c r="K8" s="479">
        <f t="shared" si="1"/>
        <v>418.8667666078777</v>
      </c>
      <c r="L8" s="471">
        <f t="shared" si="1"/>
        <v>412.9255888692926</v>
      </c>
      <c r="M8" s="446">
        <v>411.51666666666665</v>
      </c>
      <c r="N8" s="447">
        <v>406.33</v>
      </c>
      <c r="O8" s="442">
        <f>AVERAGE(C8:N8)</f>
        <v>429.02833194526096</v>
      </c>
      <c r="Q8" s="493">
        <v>2950000</v>
      </c>
      <c r="R8" s="460"/>
      <c r="S8" s="491">
        <f>SUM(O8*Q8)</f>
        <v>1265633579.23852</v>
      </c>
    </row>
    <row r="9" spans="1:19" ht="13.5" thickBot="1">
      <c r="A9" s="363" t="s">
        <v>1</v>
      </c>
      <c r="B9" s="435" t="s">
        <v>6</v>
      </c>
      <c r="C9" s="448">
        <v>479.18452380952385</v>
      </c>
      <c r="D9" s="448">
        <v>429.2916666666667</v>
      </c>
      <c r="E9" s="448">
        <v>434.3148148148148</v>
      </c>
      <c r="F9" s="480">
        <v>400.7936507936508</v>
      </c>
      <c r="G9" s="480">
        <f t="shared" si="0"/>
        <v>421.4667107583775</v>
      </c>
      <c r="H9" s="480">
        <f t="shared" si="0"/>
        <v>418.85839212228103</v>
      </c>
      <c r="I9" s="449">
        <v>402.07</v>
      </c>
      <c r="J9" s="449">
        <v>403.77</v>
      </c>
      <c r="K9" s="480">
        <f t="shared" si="1"/>
        <v>408.23279737409365</v>
      </c>
      <c r="L9" s="472">
        <f t="shared" si="1"/>
        <v>404.6909324580312</v>
      </c>
      <c r="M9" s="448">
        <v>353.25119047619046</v>
      </c>
      <c r="N9" s="449">
        <v>344.74</v>
      </c>
      <c r="O9" s="443">
        <f>AVERAGE(C9:N9)</f>
        <v>408.3887232728025</v>
      </c>
      <c r="Q9" s="493">
        <v>5915000</v>
      </c>
      <c r="R9" s="460"/>
      <c r="S9" s="491">
        <f>SUM(O9*Q9)</f>
        <v>2415619298.158627</v>
      </c>
    </row>
    <row r="10" spans="1:19" ht="12.75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Q10" s="494"/>
      <c r="R10" s="460"/>
      <c r="S10" s="460"/>
    </row>
    <row r="11" spans="1:19" ht="15">
      <c r="A11" s="746" t="s">
        <v>86</v>
      </c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Q11" s="460"/>
      <c r="R11" s="460"/>
      <c r="S11" s="491">
        <f>SUM(S8:S10)</f>
        <v>3681252877.397147</v>
      </c>
    </row>
    <row r="12" spans="1:15" ht="13.5" thickBo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15" ht="13.5" thickBot="1">
      <c r="A13" s="740" t="s">
        <v>4</v>
      </c>
      <c r="B13" s="740" t="s">
        <v>5</v>
      </c>
      <c r="C13" s="750" t="s">
        <v>41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61"/>
    </row>
    <row r="14" spans="1:15" ht="13.5" thickBot="1">
      <c r="A14" s="741"/>
      <c r="B14" s="742"/>
      <c r="C14" s="427" t="s">
        <v>23</v>
      </c>
      <c r="D14" s="428" t="s">
        <v>24</v>
      </c>
      <c r="E14" s="428" t="s">
        <v>25</v>
      </c>
      <c r="F14" s="428" t="s">
        <v>26</v>
      </c>
      <c r="G14" s="428" t="s">
        <v>27</v>
      </c>
      <c r="H14" s="428" t="s">
        <v>28</v>
      </c>
      <c r="I14" s="429" t="s">
        <v>29</v>
      </c>
      <c r="J14" s="430" t="s">
        <v>30</v>
      </c>
      <c r="K14" s="431" t="s">
        <v>31</v>
      </c>
      <c r="L14" s="428" t="s">
        <v>32</v>
      </c>
      <c r="M14" s="429" t="s">
        <v>33</v>
      </c>
      <c r="N14" s="429" t="s">
        <v>34</v>
      </c>
      <c r="O14" s="440" t="s">
        <v>39</v>
      </c>
    </row>
    <row r="15" spans="1:15" ht="12.75">
      <c r="A15" s="358"/>
      <c r="B15" s="359" t="s">
        <v>2</v>
      </c>
      <c r="C15" s="445">
        <v>149.06415260829658</v>
      </c>
      <c r="D15" s="445">
        <v>153.5216812538847</v>
      </c>
      <c r="E15" s="452">
        <v>151.4067714341319</v>
      </c>
      <c r="F15" s="474">
        <v>138.66865585188944</v>
      </c>
      <c r="G15" s="470">
        <f aca="true" t="shared" si="2" ref="G15:H17">AVERAGE(D15:F15)</f>
        <v>147.86570284663534</v>
      </c>
      <c r="H15" s="470">
        <f t="shared" si="2"/>
        <v>145.98037671088557</v>
      </c>
      <c r="I15" s="450">
        <v>137.41</v>
      </c>
      <c r="J15" s="444">
        <v>139.31</v>
      </c>
      <c r="K15" s="470">
        <f aca="true" t="shared" si="3" ref="K15:L17">AVERAGE(H15:J15)</f>
        <v>140.9001255702952</v>
      </c>
      <c r="L15" s="481">
        <f t="shared" si="3"/>
        <v>139.20670852343173</v>
      </c>
      <c r="M15" s="451">
        <v>139.08889726345413</v>
      </c>
      <c r="N15" s="452">
        <v>127.94</v>
      </c>
      <c r="O15" s="467">
        <f>AVERAGE(C15:N15)</f>
        <v>142.53025600524202</v>
      </c>
    </row>
    <row r="16" spans="1:15" ht="12.75">
      <c r="A16" s="360" t="s">
        <v>0</v>
      </c>
      <c r="B16" s="361" t="s">
        <v>77</v>
      </c>
      <c r="C16" s="445">
        <v>142.92391501890958</v>
      </c>
      <c r="D16" s="445">
        <v>146.5953033946857</v>
      </c>
      <c r="E16" s="452">
        <v>145.00364637622536</v>
      </c>
      <c r="F16" s="475">
        <v>132.26385904656834</v>
      </c>
      <c r="G16" s="471">
        <f t="shared" si="2"/>
        <v>141.2876029391598</v>
      </c>
      <c r="H16" s="471">
        <f t="shared" si="2"/>
        <v>139.5183694539845</v>
      </c>
      <c r="I16" s="453">
        <v>130.82</v>
      </c>
      <c r="J16" s="446">
        <v>131.98</v>
      </c>
      <c r="K16" s="471">
        <f t="shared" si="3"/>
        <v>134.10612315132815</v>
      </c>
      <c r="L16" s="482">
        <f t="shared" si="3"/>
        <v>132.30204105044268</v>
      </c>
      <c r="M16" s="453">
        <v>132.21542361818626</v>
      </c>
      <c r="N16" s="454">
        <v>123.35</v>
      </c>
      <c r="O16" s="468">
        <f>AVERAGE(C16:N16)</f>
        <v>136.03052367079087</v>
      </c>
    </row>
    <row r="17" spans="1:15" ht="13.5" thickBot="1">
      <c r="A17" s="362" t="s">
        <v>1</v>
      </c>
      <c r="B17" s="363" t="s">
        <v>6</v>
      </c>
      <c r="C17" s="455">
        <v>143.67807817576826</v>
      </c>
      <c r="D17" s="455">
        <v>138.29610250878636</v>
      </c>
      <c r="E17" s="473">
        <v>138.9107148316931</v>
      </c>
      <c r="F17" s="476">
        <v>127.61481653097724</v>
      </c>
      <c r="G17" s="472">
        <f t="shared" si="2"/>
        <v>134.9405446238189</v>
      </c>
      <c r="H17" s="472">
        <f t="shared" si="2"/>
        <v>133.82202532882977</v>
      </c>
      <c r="I17" s="456">
        <v>129.13</v>
      </c>
      <c r="J17" s="448">
        <v>126.04</v>
      </c>
      <c r="K17" s="472">
        <f t="shared" si="3"/>
        <v>129.66400844294327</v>
      </c>
      <c r="L17" s="483">
        <f t="shared" si="3"/>
        <v>128.27800281431442</v>
      </c>
      <c r="M17" s="457">
        <v>113.46464862560192</v>
      </c>
      <c r="N17" s="458">
        <v>104.66</v>
      </c>
      <c r="O17" s="469">
        <f>AVERAGE(C17:N17)</f>
        <v>129.0415784902278</v>
      </c>
    </row>
    <row r="18" spans="1:15" ht="12.75">
      <c r="A18" s="308"/>
      <c r="B18" s="738" t="s">
        <v>76</v>
      </c>
      <c r="C18" s="73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</row>
    <row r="19" spans="1:15" ht="12.75">
      <c r="A19" s="738"/>
      <c r="B19" s="738"/>
      <c r="C19" s="312"/>
      <c r="D19" s="312"/>
      <c r="E19" s="312"/>
      <c r="F19" s="312"/>
      <c r="G19" s="739"/>
      <c r="H19" s="739"/>
      <c r="I19" s="739"/>
      <c r="J19" s="315"/>
      <c r="K19" s="315"/>
      <c r="L19" s="315"/>
      <c r="M19" s="315"/>
      <c r="N19" s="315"/>
      <c r="O19" s="315"/>
    </row>
    <row r="20" spans="1:15" ht="12.75">
      <c r="A20" s="327"/>
      <c r="B20" s="465"/>
      <c r="C20" s="465" t="s">
        <v>23</v>
      </c>
      <c r="D20" s="465" t="s">
        <v>24</v>
      </c>
      <c r="E20" s="465" t="s">
        <v>25</v>
      </c>
      <c r="F20" s="465" t="s">
        <v>26</v>
      </c>
      <c r="G20" s="465" t="s">
        <v>27</v>
      </c>
      <c r="H20" s="465" t="s">
        <v>28</v>
      </c>
      <c r="I20" s="465" t="s">
        <v>29</v>
      </c>
      <c r="J20" s="465" t="s">
        <v>30</v>
      </c>
      <c r="K20" s="465" t="s">
        <v>31</v>
      </c>
      <c r="L20" s="465" t="s">
        <v>32</v>
      </c>
      <c r="M20" s="465" t="s">
        <v>33</v>
      </c>
      <c r="N20" s="465" t="s">
        <v>34</v>
      </c>
      <c r="O20" s="315"/>
    </row>
    <row r="21" spans="1:15" ht="12.75">
      <c r="A21" s="327"/>
      <c r="B21" s="466" t="s">
        <v>2</v>
      </c>
      <c r="C21" s="464">
        <f aca="true" t="shared" si="4" ref="C21:E23">(C7)</f>
        <v>497.4583333333333</v>
      </c>
      <c r="D21" s="464">
        <f t="shared" si="4"/>
        <v>476.4861111111111</v>
      </c>
      <c r="E21" s="464">
        <f t="shared" si="4"/>
        <v>473.4074074074074</v>
      </c>
      <c r="F21" s="464">
        <f aca="true" t="shared" si="5" ref="F21:N23">(F7)</f>
        <v>435.54285714285714</v>
      </c>
      <c r="G21" s="464">
        <f t="shared" si="5"/>
        <v>461.81212522045854</v>
      </c>
      <c r="H21" s="464">
        <f t="shared" si="5"/>
        <v>456.920796590241</v>
      </c>
      <c r="I21" s="464">
        <f t="shared" si="5"/>
        <v>426.03</v>
      </c>
      <c r="J21" s="464">
        <f t="shared" si="5"/>
        <v>439</v>
      </c>
      <c r="K21" s="464">
        <f t="shared" si="5"/>
        <v>440.65026553008033</v>
      </c>
      <c r="L21" s="464">
        <f t="shared" si="5"/>
        <v>435.2267551766934</v>
      </c>
      <c r="M21" s="464">
        <f t="shared" si="5"/>
        <v>433.1666666666667</v>
      </c>
      <c r="N21" s="464">
        <f t="shared" si="5"/>
        <v>421.44</v>
      </c>
      <c r="O21" s="315"/>
    </row>
    <row r="22" spans="1:15" ht="12.75">
      <c r="A22" s="315"/>
      <c r="B22" s="466" t="s">
        <v>77</v>
      </c>
      <c r="C22" s="464">
        <f t="shared" si="4"/>
        <v>477.0297619047619</v>
      </c>
      <c r="D22" s="464">
        <f t="shared" si="4"/>
        <v>455</v>
      </c>
      <c r="E22" s="464">
        <f t="shared" si="4"/>
        <v>453.38888888888886</v>
      </c>
      <c r="F22" s="464">
        <f t="shared" si="5"/>
        <v>415.41428571428577</v>
      </c>
      <c r="G22" s="464">
        <f t="shared" si="5"/>
        <v>441.2677248677249</v>
      </c>
      <c r="H22" s="464">
        <f t="shared" si="5"/>
        <v>436.6902998236332</v>
      </c>
      <c r="I22" s="464">
        <f t="shared" si="5"/>
        <v>403.68</v>
      </c>
      <c r="J22" s="464">
        <f t="shared" si="5"/>
        <v>416.23</v>
      </c>
      <c r="K22" s="464">
        <f t="shared" si="5"/>
        <v>418.8667666078777</v>
      </c>
      <c r="L22" s="464">
        <f t="shared" si="5"/>
        <v>412.9255888692926</v>
      </c>
      <c r="M22" s="464">
        <f t="shared" si="5"/>
        <v>411.51666666666665</v>
      </c>
      <c r="N22" s="464">
        <f t="shared" si="5"/>
        <v>406.33</v>
      </c>
      <c r="O22" s="315"/>
    </row>
    <row r="23" spans="1:15" ht="12.75">
      <c r="A23" s="315"/>
      <c r="B23" s="466" t="s">
        <v>6</v>
      </c>
      <c r="C23" s="464">
        <f t="shared" si="4"/>
        <v>479.18452380952385</v>
      </c>
      <c r="D23" s="464">
        <f t="shared" si="4"/>
        <v>429.2916666666667</v>
      </c>
      <c r="E23" s="464">
        <f t="shared" si="4"/>
        <v>434.3148148148148</v>
      </c>
      <c r="F23" s="464">
        <f t="shared" si="5"/>
        <v>400.7936507936508</v>
      </c>
      <c r="G23" s="464">
        <f t="shared" si="5"/>
        <v>421.4667107583775</v>
      </c>
      <c r="H23" s="464">
        <f t="shared" si="5"/>
        <v>418.85839212228103</v>
      </c>
      <c r="I23" s="464">
        <f t="shared" si="5"/>
        <v>402.07</v>
      </c>
      <c r="J23" s="464">
        <f t="shared" si="5"/>
        <v>403.77</v>
      </c>
      <c r="K23" s="464">
        <f t="shared" si="5"/>
        <v>408.23279737409365</v>
      </c>
      <c r="L23" s="464">
        <f t="shared" si="5"/>
        <v>404.6909324580312</v>
      </c>
      <c r="M23" s="464">
        <f t="shared" si="5"/>
        <v>353.25119047619046</v>
      </c>
      <c r="N23" s="464">
        <f t="shared" si="5"/>
        <v>344.74</v>
      </c>
      <c r="O23" s="315"/>
    </row>
    <row r="24" spans="1:15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7" ht="12.75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</row>
    <row r="36" spans="1:17" ht="12.75">
      <c r="A36" s="460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</row>
    <row r="37" spans="1:15" ht="12.75">
      <c r="A37" s="319"/>
      <c r="B37" s="738" t="s">
        <v>76</v>
      </c>
      <c r="C37" s="738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</row>
    <row r="38" spans="1:15" ht="15.75">
      <c r="A38" s="708" t="s">
        <v>90</v>
      </c>
      <c r="B38" s="708"/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</row>
    <row r="39" spans="1:15" ht="12.75">
      <c r="A39" s="319"/>
      <c r="B39" s="398"/>
      <c r="C39" s="398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</row>
    <row r="40" spans="1:15" ht="12.75">
      <c r="A40" s="319"/>
      <c r="B40" s="398"/>
      <c r="C40" s="398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</row>
    <row r="41" spans="1:15" ht="12.75">
      <c r="A41" s="319"/>
      <c r="B41" s="398"/>
      <c r="C41" s="398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</row>
    <row r="42" spans="1:15" ht="15">
      <c r="A42" s="746" t="s">
        <v>86</v>
      </c>
      <c r="B42" s="746"/>
      <c r="C42" s="746"/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</row>
    <row r="43" spans="1:15" ht="15">
      <c r="A43" s="399"/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</row>
    <row r="44" spans="1:15" ht="15">
      <c r="A44" s="399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399"/>
    </row>
    <row r="45" spans="1:17" ht="12.75">
      <c r="A45" s="459"/>
      <c r="B45" s="461"/>
      <c r="C45" s="760" t="s">
        <v>41</v>
      </c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460"/>
      <c r="P45" s="459"/>
      <c r="Q45" s="459"/>
    </row>
    <row r="46" spans="1:17" ht="12.75">
      <c r="A46" s="459"/>
      <c r="B46" s="461"/>
      <c r="C46" s="462" t="s">
        <v>23</v>
      </c>
      <c r="D46" s="462" t="s">
        <v>24</v>
      </c>
      <c r="E46" s="462" t="s">
        <v>25</v>
      </c>
      <c r="F46" s="462" t="s">
        <v>26</v>
      </c>
      <c r="G46" s="462" t="s">
        <v>27</v>
      </c>
      <c r="H46" s="462" t="s">
        <v>28</v>
      </c>
      <c r="I46" s="462" t="s">
        <v>29</v>
      </c>
      <c r="J46" s="462" t="s">
        <v>30</v>
      </c>
      <c r="K46" s="462" t="s">
        <v>31</v>
      </c>
      <c r="L46" s="462" t="s">
        <v>32</v>
      </c>
      <c r="M46" s="462" t="s">
        <v>33</v>
      </c>
      <c r="N46" s="462" t="s">
        <v>34</v>
      </c>
      <c r="O46" s="460"/>
      <c r="P46" s="459"/>
      <c r="Q46" s="459"/>
    </row>
    <row r="47" spans="1:17" ht="12.75">
      <c r="A47" s="460"/>
      <c r="B47" s="463" t="s">
        <v>2</v>
      </c>
      <c r="C47" s="464">
        <f>(C15)</f>
        <v>149.06415260829658</v>
      </c>
      <c r="D47" s="464">
        <f aca="true" t="shared" si="6" ref="D47:M47">(D15)</f>
        <v>153.5216812538847</v>
      </c>
      <c r="E47" s="464">
        <f t="shared" si="6"/>
        <v>151.4067714341319</v>
      </c>
      <c r="F47" s="464">
        <f t="shared" si="6"/>
        <v>138.66865585188944</v>
      </c>
      <c r="G47" s="464">
        <f t="shared" si="6"/>
        <v>147.86570284663534</v>
      </c>
      <c r="H47" s="464">
        <f t="shared" si="6"/>
        <v>145.98037671088557</v>
      </c>
      <c r="I47" s="464">
        <f t="shared" si="6"/>
        <v>137.41</v>
      </c>
      <c r="J47" s="464">
        <f t="shared" si="6"/>
        <v>139.31</v>
      </c>
      <c r="K47" s="464">
        <f t="shared" si="6"/>
        <v>140.9001255702952</v>
      </c>
      <c r="L47" s="464">
        <f t="shared" si="6"/>
        <v>139.20670852343173</v>
      </c>
      <c r="M47" s="464">
        <f t="shared" si="6"/>
        <v>139.08889726345413</v>
      </c>
      <c r="N47" s="464">
        <f>(N15)</f>
        <v>127.94</v>
      </c>
      <c r="O47" s="460"/>
      <c r="P47" s="459"/>
      <c r="Q47" s="459"/>
    </row>
    <row r="48" spans="1:17" ht="12.75">
      <c r="A48" s="460"/>
      <c r="B48" s="463" t="s">
        <v>77</v>
      </c>
      <c r="C48" s="464">
        <f aca="true" t="shared" si="7" ref="C48:M48">(C16)</f>
        <v>142.92391501890958</v>
      </c>
      <c r="D48" s="464">
        <f t="shared" si="7"/>
        <v>146.5953033946857</v>
      </c>
      <c r="E48" s="464">
        <f t="shared" si="7"/>
        <v>145.00364637622536</v>
      </c>
      <c r="F48" s="464">
        <f t="shared" si="7"/>
        <v>132.26385904656834</v>
      </c>
      <c r="G48" s="464">
        <f t="shared" si="7"/>
        <v>141.2876029391598</v>
      </c>
      <c r="H48" s="464">
        <f t="shared" si="7"/>
        <v>139.5183694539845</v>
      </c>
      <c r="I48" s="464">
        <f t="shared" si="7"/>
        <v>130.82</v>
      </c>
      <c r="J48" s="464">
        <f t="shared" si="7"/>
        <v>131.98</v>
      </c>
      <c r="K48" s="464">
        <f t="shared" si="7"/>
        <v>134.10612315132815</v>
      </c>
      <c r="L48" s="464">
        <f t="shared" si="7"/>
        <v>132.30204105044268</v>
      </c>
      <c r="M48" s="464">
        <f t="shared" si="7"/>
        <v>132.21542361818626</v>
      </c>
      <c r="N48" s="464">
        <f>(N16)</f>
        <v>123.35</v>
      </c>
      <c r="O48" s="460"/>
      <c r="P48" s="459"/>
      <c r="Q48" s="459"/>
    </row>
    <row r="49" spans="1:17" ht="12.75">
      <c r="A49" s="460"/>
      <c r="B49" s="463" t="s">
        <v>6</v>
      </c>
      <c r="C49" s="464">
        <f aca="true" t="shared" si="8" ref="C49:M49">(C17)</f>
        <v>143.67807817576826</v>
      </c>
      <c r="D49" s="464">
        <f t="shared" si="8"/>
        <v>138.29610250878636</v>
      </c>
      <c r="E49" s="464">
        <f t="shared" si="8"/>
        <v>138.9107148316931</v>
      </c>
      <c r="F49" s="464">
        <f t="shared" si="8"/>
        <v>127.61481653097724</v>
      </c>
      <c r="G49" s="464">
        <f t="shared" si="8"/>
        <v>134.9405446238189</v>
      </c>
      <c r="H49" s="464">
        <f t="shared" si="8"/>
        <v>133.82202532882977</v>
      </c>
      <c r="I49" s="464">
        <f t="shared" si="8"/>
        <v>129.13</v>
      </c>
      <c r="J49" s="464">
        <f t="shared" si="8"/>
        <v>126.04</v>
      </c>
      <c r="K49" s="464">
        <f t="shared" si="8"/>
        <v>129.66400844294327</v>
      </c>
      <c r="L49" s="464">
        <f t="shared" si="8"/>
        <v>128.27800281431442</v>
      </c>
      <c r="M49" s="464">
        <f t="shared" si="8"/>
        <v>113.46464862560192</v>
      </c>
      <c r="N49" s="464">
        <f>(N17)</f>
        <v>104.66</v>
      </c>
      <c r="O49" s="460"/>
      <c r="P49" s="459"/>
      <c r="Q49" s="459"/>
    </row>
    <row r="50" spans="1:14" ht="12.75">
      <c r="A50" s="460"/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</row>
  </sheetData>
  <sheetProtection/>
  <mergeCells count="16">
    <mergeCell ref="B37:C37"/>
    <mergeCell ref="A38:O38"/>
    <mergeCell ref="A42:O42"/>
    <mergeCell ref="C45:N45"/>
    <mergeCell ref="A13:A14"/>
    <mergeCell ref="B13:B14"/>
    <mergeCell ref="C13:O13"/>
    <mergeCell ref="B18:C18"/>
    <mergeCell ref="A19:B19"/>
    <mergeCell ref="G19:I19"/>
    <mergeCell ref="A1:O1"/>
    <mergeCell ref="A3:O3"/>
    <mergeCell ref="A5:A6"/>
    <mergeCell ref="B5:B6"/>
    <mergeCell ref="C5:O5"/>
    <mergeCell ref="A11:O11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B5" sqref="B5:O9"/>
    </sheetView>
  </sheetViews>
  <sheetFormatPr defaultColWidth="9.140625" defaultRowHeight="12.75"/>
  <cols>
    <col min="2" max="2" width="11.7109375" style="0" customWidth="1"/>
    <col min="4" max="4" width="7.57421875" style="0" customWidth="1"/>
    <col min="7" max="7" width="8.8515625" style="0" customWidth="1"/>
    <col min="8" max="8" width="7.57421875" style="0" customWidth="1"/>
    <col min="9" max="9" width="8.7109375" style="0" customWidth="1"/>
    <col min="12" max="12" width="8.57421875" style="0" customWidth="1"/>
    <col min="13" max="13" width="7.8515625" style="0" customWidth="1"/>
    <col min="14" max="14" width="8.421875" style="0" customWidth="1"/>
    <col min="16" max="16" width="7.00390625" style="0" customWidth="1"/>
    <col min="17" max="17" width="5.140625" style="0" customWidth="1"/>
    <col min="18" max="18" width="12.00390625" style="0" customWidth="1"/>
    <col min="19" max="19" width="3.28125" style="0" customWidth="1"/>
    <col min="20" max="20" width="16.7109375" style="0" customWidth="1"/>
  </cols>
  <sheetData>
    <row r="1" spans="1:15" ht="15.75">
      <c r="A1" s="708" t="s">
        <v>91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82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58" t="s">
        <v>4</v>
      </c>
      <c r="B5" s="740" t="s">
        <v>5</v>
      </c>
      <c r="C5" s="755" t="s">
        <v>103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7"/>
    </row>
    <row r="6" spans="1:15" ht="13.5" thickBot="1">
      <c r="A6" s="759"/>
      <c r="B6" s="742"/>
      <c r="C6" s="427" t="s">
        <v>23</v>
      </c>
      <c r="D6" s="428" t="s">
        <v>24</v>
      </c>
      <c r="E6" s="428" t="s">
        <v>25</v>
      </c>
      <c r="F6" s="428" t="s">
        <v>26</v>
      </c>
      <c r="G6" s="428" t="s">
        <v>27</v>
      </c>
      <c r="H6" s="428" t="s">
        <v>28</v>
      </c>
      <c r="I6" s="429" t="s">
        <v>29</v>
      </c>
      <c r="J6" s="430" t="s">
        <v>30</v>
      </c>
      <c r="K6" s="431" t="s">
        <v>31</v>
      </c>
      <c r="L6" s="428" t="s">
        <v>32</v>
      </c>
      <c r="M6" s="429" t="s">
        <v>33</v>
      </c>
      <c r="N6" s="429" t="s">
        <v>34</v>
      </c>
      <c r="O6" s="440" t="s">
        <v>39</v>
      </c>
    </row>
    <row r="7" spans="1:15" ht="12.75">
      <c r="A7" s="359"/>
      <c r="B7" s="433" t="s">
        <v>2</v>
      </c>
      <c r="C7" s="481">
        <v>415.25595238095235</v>
      </c>
      <c r="D7" s="481">
        <f>AVERAGE(A7:C7)</f>
        <v>415.25595238095235</v>
      </c>
      <c r="E7" s="485">
        <v>406.1904761904762</v>
      </c>
      <c r="F7" s="478">
        <v>420</v>
      </c>
      <c r="G7" s="470">
        <f>AVERAGE(D7:F7)</f>
        <v>413.81547619047615</v>
      </c>
      <c r="H7" s="478">
        <v>423.52</v>
      </c>
      <c r="I7" s="470">
        <f aca="true" t="shared" si="0" ref="I7:J9">AVERAGE(F7:H7)</f>
        <v>419.1118253968254</v>
      </c>
      <c r="J7" s="470">
        <f t="shared" si="0"/>
        <v>418.8157671957672</v>
      </c>
      <c r="K7" s="478">
        <v>378.27500000000003</v>
      </c>
      <c r="L7" s="470">
        <v>405.86</v>
      </c>
      <c r="M7" s="444">
        <v>422.4</v>
      </c>
      <c r="N7" s="444">
        <v>387</v>
      </c>
      <c r="O7" s="441">
        <f>AVERAGE(C7:N7)</f>
        <v>410.45837081128747</v>
      </c>
    </row>
    <row r="8" spans="1:20" ht="12.75">
      <c r="A8" s="361" t="s">
        <v>0</v>
      </c>
      <c r="B8" s="434" t="s">
        <v>77</v>
      </c>
      <c r="C8" s="482">
        <v>400.7916666666667</v>
      </c>
      <c r="D8" s="482">
        <f>AVERAGE(A8:C8)</f>
        <v>400.7916666666667</v>
      </c>
      <c r="E8" s="486">
        <v>385.0952380952381</v>
      </c>
      <c r="F8" s="479">
        <v>394</v>
      </c>
      <c r="G8" s="471">
        <f>AVERAGE(D8:F8)</f>
        <v>393.29563492063494</v>
      </c>
      <c r="H8" s="479">
        <v>400.32</v>
      </c>
      <c r="I8" s="471">
        <f t="shared" si="0"/>
        <v>395.8718783068783</v>
      </c>
      <c r="J8" s="471">
        <f t="shared" si="0"/>
        <v>396.49583774250436</v>
      </c>
      <c r="K8" s="479">
        <v>338.50277777777774</v>
      </c>
      <c r="L8" s="471">
        <v>357.17</v>
      </c>
      <c r="M8" s="446">
        <v>367.15</v>
      </c>
      <c r="N8" s="447">
        <v>328</v>
      </c>
      <c r="O8" s="442">
        <f>AVERAGE(C8:N8)</f>
        <v>379.7903916813639</v>
      </c>
      <c r="R8" s="490">
        <v>2950000</v>
      </c>
      <c r="S8" s="460"/>
      <c r="T8" s="491">
        <f>SUM(O8*R8)</f>
        <v>1120381655.4600234</v>
      </c>
    </row>
    <row r="9" spans="1:20" ht="13.5" thickBot="1">
      <c r="A9" s="363" t="s">
        <v>1</v>
      </c>
      <c r="B9" s="435" t="s">
        <v>6</v>
      </c>
      <c r="C9" s="483">
        <v>319.54761904761904</v>
      </c>
      <c r="D9" s="483">
        <f>AVERAGE(A9:C9)</f>
        <v>319.54761904761904</v>
      </c>
      <c r="E9" s="487">
        <v>293.23809523809524</v>
      </c>
      <c r="F9" s="480">
        <v>309.83</v>
      </c>
      <c r="G9" s="472">
        <f>AVERAGE(D9:F9)</f>
        <v>307.5385714285714</v>
      </c>
      <c r="H9" s="480">
        <v>324.89</v>
      </c>
      <c r="I9" s="472">
        <f t="shared" si="0"/>
        <v>314.08619047619044</v>
      </c>
      <c r="J9" s="472">
        <f t="shared" si="0"/>
        <v>315.5049206349206</v>
      </c>
      <c r="K9" s="480">
        <v>308.3527777777778</v>
      </c>
      <c r="L9" s="472">
        <v>317.17</v>
      </c>
      <c r="M9" s="448">
        <v>319.86</v>
      </c>
      <c r="N9" s="449">
        <v>293</v>
      </c>
      <c r="O9" s="443">
        <f>AVERAGE(C9:N9)</f>
        <v>311.88048280423277</v>
      </c>
      <c r="R9" s="490">
        <v>5915000</v>
      </c>
      <c r="S9" s="460"/>
      <c r="T9" s="491">
        <f>SUM(O9*R9)</f>
        <v>1844773055.787037</v>
      </c>
    </row>
    <row r="10" spans="1:20" ht="12.75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R10" s="492"/>
      <c r="S10" s="460"/>
      <c r="T10" s="460"/>
    </row>
    <row r="11" spans="1:20" ht="15">
      <c r="A11" s="746" t="s">
        <v>86</v>
      </c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R11" s="460"/>
      <c r="S11" s="460"/>
      <c r="T11" s="491">
        <f>SUM(T8:T10)</f>
        <v>2965154711.2470603</v>
      </c>
    </row>
    <row r="12" spans="1:15" ht="13.5" thickBo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15" ht="13.5" thickBot="1">
      <c r="A13" s="740" t="s">
        <v>4</v>
      </c>
      <c r="B13" s="740" t="s">
        <v>5</v>
      </c>
      <c r="C13" s="750" t="s">
        <v>41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61"/>
    </row>
    <row r="14" spans="1:15" ht="13.5" thickBot="1">
      <c r="A14" s="741"/>
      <c r="B14" s="742"/>
      <c r="C14" s="427" t="s">
        <v>23</v>
      </c>
      <c r="D14" s="428" t="s">
        <v>24</v>
      </c>
      <c r="E14" s="428" t="s">
        <v>25</v>
      </c>
      <c r="F14" s="428" t="s">
        <v>26</v>
      </c>
      <c r="G14" s="428" t="s">
        <v>27</v>
      </c>
      <c r="H14" s="428" t="s">
        <v>28</v>
      </c>
      <c r="I14" s="429" t="s">
        <v>29</v>
      </c>
      <c r="J14" s="430" t="s">
        <v>30</v>
      </c>
      <c r="K14" s="431" t="s">
        <v>31</v>
      </c>
      <c r="L14" s="428" t="s">
        <v>32</v>
      </c>
      <c r="M14" s="429" t="s">
        <v>33</v>
      </c>
      <c r="N14" s="429" t="s">
        <v>34</v>
      </c>
      <c r="O14" s="440" t="s">
        <v>39</v>
      </c>
    </row>
    <row r="15" spans="1:15" ht="12.75">
      <c r="A15" s="358"/>
      <c r="B15" s="359" t="s">
        <v>2</v>
      </c>
      <c r="C15" s="445">
        <v>129</v>
      </c>
      <c r="D15" s="445">
        <v>125.24672208168391</v>
      </c>
      <c r="E15" s="488">
        <v>124.1203491637524</v>
      </c>
      <c r="F15" s="474">
        <v>123.27</v>
      </c>
      <c r="G15" s="481">
        <f>AVERAGE(D15:F15)</f>
        <v>124.2123570818121</v>
      </c>
      <c r="H15" s="470">
        <v>111.86</v>
      </c>
      <c r="I15" s="481">
        <f aca="true" t="shared" si="1" ref="I15:J17">AVERAGE(F15:H15)</f>
        <v>119.78078569393737</v>
      </c>
      <c r="J15" s="470">
        <f t="shared" si="1"/>
        <v>118.61771425858315</v>
      </c>
      <c r="K15" s="470">
        <v>91.57</v>
      </c>
      <c r="L15" s="470">
        <v>108.09</v>
      </c>
      <c r="M15" s="451">
        <v>111.67</v>
      </c>
      <c r="N15" s="452">
        <v>106</v>
      </c>
      <c r="O15" s="467">
        <f>AVERAGE(C15:N15)</f>
        <v>116.1198273566474</v>
      </c>
    </row>
    <row r="16" spans="1:15" ht="12.75">
      <c r="A16" s="360" t="s">
        <v>0</v>
      </c>
      <c r="B16" s="361" t="s">
        <v>77</v>
      </c>
      <c r="C16" s="445">
        <v>124.85</v>
      </c>
      <c r="D16" s="445">
        <v>119.07249539291722</v>
      </c>
      <c r="E16" s="488">
        <v>117.6033746850329</v>
      </c>
      <c r="F16" s="475">
        <v>115.7</v>
      </c>
      <c r="G16" s="482">
        <f>AVERAGE(D16:F16)</f>
        <v>117.45862335931672</v>
      </c>
      <c r="H16" s="471">
        <v>105.74</v>
      </c>
      <c r="I16" s="482">
        <f t="shared" si="1"/>
        <v>112.96620778643891</v>
      </c>
      <c r="J16" s="471">
        <f t="shared" si="1"/>
        <v>112.05494371525187</v>
      </c>
      <c r="K16" s="471">
        <v>81.52</v>
      </c>
      <c r="L16" s="471">
        <v>95.09</v>
      </c>
      <c r="M16" s="453">
        <v>97.07</v>
      </c>
      <c r="N16" s="454">
        <v>90.21</v>
      </c>
      <c r="O16" s="468">
        <f>AVERAGE(C16:N16)</f>
        <v>107.44463707824646</v>
      </c>
    </row>
    <row r="17" spans="1:15" ht="13.5" thickBot="1">
      <c r="A17" s="362" t="s">
        <v>1</v>
      </c>
      <c r="B17" s="363" t="s">
        <v>6</v>
      </c>
      <c r="C17" s="455">
        <v>99.52</v>
      </c>
      <c r="D17" s="455">
        <v>94.09616755721363</v>
      </c>
      <c r="E17" s="489">
        <v>89.6227683064767</v>
      </c>
      <c r="F17" s="476">
        <v>90.73</v>
      </c>
      <c r="G17" s="483">
        <f>AVERAGE(D17:F17)</f>
        <v>91.48297862123012</v>
      </c>
      <c r="H17" s="472">
        <v>85.81</v>
      </c>
      <c r="I17" s="483">
        <f t="shared" si="1"/>
        <v>89.34099287374336</v>
      </c>
      <c r="J17" s="472">
        <f t="shared" si="1"/>
        <v>88.8779904983245</v>
      </c>
      <c r="K17" s="472">
        <v>75.34</v>
      </c>
      <c r="L17" s="472">
        <v>84.41</v>
      </c>
      <c r="M17" s="457">
        <v>84.56</v>
      </c>
      <c r="N17" s="458">
        <v>80.35</v>
      </c>
      <c r="O17" s="469">
        <f>AVERAGE(C17:N17)</f>
        <v>87.84507482141568</v>
      </c>
    </row>
    <row r="18" spans="1:15" ht="12.75">
      <c r="A18" s="308"/>
      <c r="B18" s="738" t="s">
        <v>76</v>
      </c>
      <c r="C18" s="73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</row>
    <row r="19" spans="1:15" ht="12.75">
      <c r="A19" s="738"/>
      <c r="B19" s="738"/>
      <c r="C19" s="312"/>
      <c r="D19" s="312"/>
      <c r="E19" s="312"/>
      <c r="F19" s="312"/>
      <c r="G19" s="739"/>
      <c r="H19" s="739"/>
      <c r="I19" s="739"/>
      <c r="J19" s="315"/>
      <c r="K19" s="315"/>
      <c r="L19" s="315"/>
      <c r="M19" s="315"/>
      <c r="N19" s="315"/>
      <c r="O19" s="315"/>
    </row>
    <row r="20" spans="1:15" ht="15.75">
      <c r="A20" s="708" t="s">
        <v>82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</row>
    <row r="21" spans="1:15" ht="12.75">
      <c r="A21" s="327"/>
      <c r="B21" s="466" t="s">
        <v>2</v>
      </c>
      <c r="C21" s="464">
        <f aca="true" t="shared" si="2" ref="C21:N23">(C7)</f>
        <v>415.25595238095235</v>
      </c>
      <c r="D21" s="464">
        <f t="shared" si="2"/>
        <v>415.25595238095235</v>
      </c>
      <c r="E21" s="464">
        <f t="shared" si="2"/>
        <v>406.1904761904762</v>
      </c>
      <c r="F21" s="464">
        <f t="shared" si="2"/>
        <v>420</v>
      </c>
      <c r="G21" s="464">
        <f t="shared" si="2"/>
        <v>413.81547619047615</v>
      </c>
      <c r="H21" s="464">
        <f t="shared" si="2"/>
        <v>423.52</v>
      </c>
      <c r="I21" s="464">
        <f t="shared" si="2"/>
        <v>419.1118253968254</v>
      </c>
      <c r="J21" s="464">
        <f t="shared" si="2"/>
        <v>418.8157671957672</v>
      </c>
      <c r="K21" s="464">
        <f t="shared" si="2"/>
        <v>378.27500000000003</v>
      </c>
      <c r="L21" s="464">
        <f t="shared" si="2"/>
        <v>405.86</v>
      </c>
      <c r="M21" s="464">
        <f t="shared" si="2"/>
        <v>422.4</v>
      </c>
      <c r="N21" s="464">
        <f t="shared" si="2"/>
        <v>387</v>
      </c>
      <c r="O21" s="315"/>
    </row>
    <row r="22" spans="1:15" ht="12.75">
      <c r="A22" s="315"/>
      <c r="B22" s="466" t="s">
        <v>77</v>
      </c>
      <c r="C22" s="464">
        <f t="shared" si="2"/>
        <v>400.7916666666667</v>
      </c>
      <c r="D22" s="464">
        <f t="shared" si="2"/>
        <v>400.7916666666667</v>
      </c>
      <c r="E22" s="464">
        <f t="shared" si="2"/>
        <v>385.0952380952381</v>
      </c>
      <c r="F22" s="464">
        <f t="shared" si="2"/>
        <v>394</v>
      </c>
      <c r="G22" s="464">
        <f t="shared" si="2"/>
        <v>393.29563492063494</v>
      </c>
      <c r="H22" s="464">
        <f t="shared" si="2"/>
        <v>400.32</v>
      </c>
      <c r="I22" s="464">
        <f t="shared" si="2"/>
        <v>395.8718783068783</v>
      </c>
      <c r="J22" s="464">
        <f t="shared" si="2"/>
        <v>396.49583774250436</v>
      </c>
      <c r="K22" s="464">
        <f t="shared" si="2"/>
        <v>338.50277777777774</v>
      </c>
      <c r="L22" s="464">
        <f t="shared" si="2"/>
        <v>357.17</v>
      </c>
      <c r="M22" s="464">
        <f t="shared" si="2"/>
        <v>367.15</v>
      </c>
      <c r="N22" s="464">
        <f t="shared" si="2"/>
        <v>328</v>
      </c>
      <c r="O22" s="315"/>
    </row>
    <row r="23" spans="1:15" ht="12.75">
      <c r="A23" s="315"/>
      <c r="B23" s="466" t="s">
        <v>6</v>
      </c>
      <c r="C23" s="464">
        <f t="shared" si="2"/>
        <v>319.54761904761904</v>
      </c>
      <c r="D23" s="464">
        <f t="shared" si="2"/>
        <v>319.54761904761904</v>
      </c>
      <c r="E23" s="464">
        <f t="shared" si="2"/>
        <v>293.23809523809524</v>
      </c>
      <c r="F23" s="464">
        <f t="shared" si="2"/>
        <v>309.83</v>
      </c>
      <c r="G23" s="464">
        <f t="shared" si="2"/>
        <v>307.5385714285714</v>
      </c>
      <c r="H23" s="464">
        <f t="shared" si="2"/>
        <v>324.89</v>
      </c>
      <c r="I23" s="464">
        <f t="shared" si="2"/>
        <v>314.08619047619044</v>
      </c>
      <c r="J23" s="464">
        <f t="shared" si="2"/>
        <v>315.5049206349206</v>
      </c>
      <c r="K23" s="464">
        <f t="shared" si="2"/>
        <v>308.3527777777778</v>
      </c>
      <c r="L23" s="464">
        <f t="shared" si="2"/>
        <v>317.17</v>
      </c>
      <c r="M23" s="464">
        <f t="shared" si="2"/>
        <v>319.86</v>
      </c>
      <c r="N23" s="464">
        <f t="shared" si="2"/>
        <v>293</v>
      </c>
      <c r="O23" s="315"/>
    </row>
    <row r="24" spans="1:15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12.75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</row>
    <row r="36" spans="1:15" ht="12.75">
      <c r="A36" s="460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</row>
    <row r="37" spans="1:15" ht="12.75">
      <c r="A37" s="319"/>
      <c r="B37" s="738" t="s">
        <v>76</v>
      </c>
      <c r="C37" s="738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</row>
    <row r="38" spans="1:15" ht="12.75">
      <c r="A38" s="319"/>
      <c r="B38" s="398"/>
      <c r="C38" s="398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</row>
    <row r="39" spans="1:15" ht="15.75">
      <c r="A39" s="708" t="s">
        <v>91</v>
      </c>
      <c r="B39" s="708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</row>
    <row r="40" spans="1:15" ht="12.75">
      <c r="A40" s="319"/>
      <c r="B40" s="398"/>
      <c r="C40" s="398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</row>
    <row r="41" spans="1:15" ht="12.75">
      <c r="A41" s="319"/>
      <c r="B41" s="398"/>
      <c r="C41" s="398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</row>
    <row r="42" spans="1:15" ht="12.75">
      <c r="A42" s="319"/>
      <c r="B42" s="398"/>
      <c r="C42" s="398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</row>
    <row r="43" spans="1:15" ht="15">
      <c r="A43" s="746" t="s">
        <v>86</v>
      </c>
      <c r="B43" s="746"/>
      <c r="C43" s="746"/>
      <c r="D43" s="746"/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6"/>
    </row>
    <row r="44" spans="1:15" ht="15">
      <c r="A44" s="399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</row>
    <row r="45" spans="1:15" ht="15">
      <c r="A45" s="399"/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399"/>
    </row>
    <row r="46" spans="1:15" ht="12.75">
      <c r="A46" s="477"/>
      <c r="B46" s="461"/>
      <c r="C46" s="760" t="s">
        <v>41</v>
      </c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460"/>
    </row>
    <row r="47" spans="1:15" ht="12.75">
      <c r="A47" s="477"/>
      <c r="B47" s="461"/>
      <c r="C47" s="462" t="s">
        <v>23</v>
      </c>
      <c r="D47" s="462" t="s">
        <v>24</v>
      </c>
      <c r="E47" s="462" t="s">
        <v>25</v>
      </c>
      <c r="F47" s="462" t="s">
        <v>26</v>
      </c>
      <c r="G47" s="462" t="s">
        <v>27</v>
      </c>
      <c r="H47" s="462" t="s">
        <v>28</v>
      </c>
      <c r="I47" s="462" t="s">
        <v>29</v>
      </c>
      <c r="J47" s="462" t="s">
        <v>30</v>
      </c>
      <c r="K47" s="462" t="s">
        <v>31</v>
      </c>
      <c r="L47" s="462" t="s">
        <v>32</v>
      </c>
      <c r="M47" s="462" t="s">
        <v>33</v>
      </c>
      <c r="N47" s="462" t="s">
        <v>34</v>
      </c>
      <c r="O47" s="460"/>
    </row>
    <row r="48" spans="1:15" ht="12.75">
      <c r="A48" s="477"/>
      <c r="B48" s="463" t="s">
        <v>2</v>
      </c>
      <c r="C48" s="464">
        <f>(C15)</f>
        <v>129</v>
      </c>
      <c r="D48" s="464">
        <f aca="true" t="shared" si="3" ref="D48:M48">(D15)</f>
        <v>125.24672208168391</v>
      </c>
      <c r="E48" s="464">
        <f t="shared" si="3"/>
        <v>124.1203491637524</v>
      </c>
      <c r="F48" s="464">
        <f t="shared" si="3"/>
        <v>123.27</v>
      </c>
      <c r="G48" s="464">
        <f t="shared" si="3"/>
        <v>124.2123570818121</v>
      </c>
      <c r="H48" s="464">
        <f t="shared" si="3"/>
        <v>111.86</v>
      </c>
      <c r="I48" s="464">
        <f t="shared" si="3"/>
        <v>119.78078569393737</v>
      </c>
      <c r="J48" s="464">
        <f t="shared" si="3"/>
        <v>118.61771425858315</v>
      </c>
      <c r="K48" s="464">
        <f t="shared" si="3"/>
        <v>91.57</v>
      </c>
      <c r="L48" s="464">
        <f t="shared" si="3"/>
        <v>108.09</v>
      </c>
      <c r="M48" s="464">
        <f t="shared" si="3"/>
        <v>111.67</v>
      </c>
      <c r="N48" s="464">
        <f>(N15)</f>
        <v>106</v>
      </c>
      <c r="O48" s="460"/>
    </row>
    <row r="49" spans="1:15" ht="12.75">
      <c r="A49" s="477"/>
      <c r="B49" s="463" t="s">
        <v>77</v>
      </c>
      <c r="C49" s="464">
        <f aca="true" t="shared" si="4" ref="C49:M50">(C16)</f>
        <v>124.85</v>
      </c>
      <c r="D49" s="464">
        <f t="shared" si="4"/>
        <v>119.07249539291722</v>
      </c>
      <c r="E49" s="464">
        <f t="shared" si="4"/>
        <v>117.6033746850329</v>
      </c>
      <c r="F49" s="464">
        <f t="shared" si="4"/>
        <v>115.7</v>
      </c>
      <c r="G49" s="464">
        <f t="shared" si="4"/>
        <v>117.45862335931672</v>
      </c>
      <c r="H49" s="464">
        <f t="shared" si="4"/>
        <v>105.74</v>
      </c>
      <c r="I49" s="464">
        <f t="shared" si="4"/>
        <v>112.96620778643891</v>
      </c>
      <c r="J49" s="464">
        <f t="shared" si="4"/>
        <v>112.05494371525187</v>
      </c>
      <c r="K49" s="464">
        <f t="shared" si="4"/>
        <v>81.52</v>
      </c>
      <c r="L49" s="464">
        <f t="shared" si="4"/>
        <v>95.09</v>
      </c>
      <c r="M49" s="464">
        <f t="shared" si="4"/>
        <v>97.07</v>
      </c>
      <c r="N49" s="464">
        <f>(N16)</f>
        <v>90.21</v>
      </c>
      <c r="O49" s="460"/>
    </row>
    <row r="50" spans="1:15" ht="12.75">
      <c r="A50" s="477"/>
      <c r="B50" s="463" t="s">
        <v>6</v>
      </c>
      <c r="C50" s="464">
        <f t="shared" si="4"/>
        <v>99.52</v>
      </c>
      <c r="D50" s="464">
        <f t="shared" si="4"/>
        <v>94.09616755721363</v>
      </c>
      <c r="E50" s="464">
        <f t="shared" si="4"/>
        <v>89.6227683064767</v>
      </c>
      <c r="F50" s="464">
        <f t="shared" si="4"/>
        <v>90.73</v>
      </c>
      <c r="G50" s="464">
        <f t="shared" si="4"/>
        <v>91.48297862123012</v>
      </c>
      <c r="H50" s="464">
        <f t="shared" si="4"/>
        <v>85.81</v>
      </c>
      <c r="I50" s="464">
        <f t="shared" si="4"/>
        <v>89.34099287374336</v>
      </c>
      <c r="J50" s="464">
        <f t="shared" si="4"/>
        <v>88.8779904983245</v>
      </c>
      <c r="K50" s="464">
        <f t="shared" si="4"/>
        <v>75.34</v>
      </c>
      <c r="L50" s="464">
        <f t="shared" si="4"/>
        <v>84.41</v>
      </c>
      <c r="M50" s="464">
        <f t="shared" si="4"/>
        <v>84.56</v>
      </c>
      <c r="N50" s="464">
        <f>(N17)</f>
        <v>80.35</v>
      </c>
      <c r="O50" s="460"/>
    </row>
    <row r="51" spans="1:14" ht="12.75">
      <c r="A51" s="477"/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</row>
    <row r="52" spans="1:14" ht="12.75">
      <c r="A52" s="477"/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</row>
  </sheetData>
  <sheetProtection/>
  <mergeCells count="17">
    <mergeCell ref="A20:O20"/>
    <mergeCell ref="B37:C37"/>
    <mergeCell ref="A39:O39"/>
    <mergeCell ref="A43:O43"/>
    <mergeCell ref="C46:N46"/>
    <mergeCell ref="A13:A14"/>
    <mergeCell ref="B13:B14"/>
    <mergeCell ref="C13:O13"/>
    <mergeCell ref="B18:C18"/>
    <mergeCell ref="A19:B19"/>
    <mergeCell ref="G19:I19"/>
    <mergeCell ref="A1:O1"/>
    <mergeCell ref="A3:O3"/>
    <mergeCell ref="A5:A6"/>
    <mergeCell ref="B5:B6"/>
    <mergeCell ref="C5:O5"/>
    <mergeCell ref="A11:O11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B5" sqref="B5:O9"/>
    </sheetView>
  </sheetViews>
  <sheetFormatPr defaultColWidth="9.140625" defaultRowHeight="12.75"/>
  <cols>
    <col min="2" max="2" width="12.140625" style="0" customWidth="1"/>
    <col min="3" max="3" width="8.421875" style="0" customWidth="1"/>
    <col min="4" max="4" width="7.8515625" style="0" customWidth="1"/>
    <col min="5" max="5" width="8.28125" style="0" customWidth="1"/>
    <col min="6" max="6" width="7.57421875" style="0" customWidth="1"/>
    <col min="7" max="7" width="8.28125" style="0" customWidth="1"/>
    <col min="11" max="11" width="8.140625" style="0" customWidth="1"/>
    <col min="12" max="12" width="7.8515625" style="0" customWidth="1"/>
    <col min="13" max="13" width="7.7109375" style="0" customWidth="1"/>
    <col min="14" max="14" width="8.28125" style="0" customWidth="1"/>
  </cols>
  <sheetData>
    <row r="1" spans="1:15" ht="15.75">
      <c r="A1" s="708" t="s">
        <v>92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82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58" t="s">
        <v>4</v>
      </c>
      <c r="B5" s="740" t="s">
        <v>5</v>
      </c>
      <c r="C5" s="755" t="s">
        <v>104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7"/>
    </row>
    <row r="6" spans="1:15" ht="13.5" thickBot="1">
      <c r="A6" s="759"/>
      <c r="B6" s="742"/>
      <c r="C6" s="427" t="s">
        <v>23</v>
      </c>
      <c r="D6" s="428" t="s">
        <v>24</v>
      </c>
      <c r="E6" s="428" t="s">
        <v>25</v>
      </c>
      <c r="F6" s="428" t="s">
        <v>26</v>
      </c>
      <c r="G6" s="428" t="s">
        <v>27</v>
      </c>
      <c r="H6" s="428" t="s">
        <v>28</v>
      </c>
      <c r="I6" s="429" t="s">
        <v>29</v>
      </c>
      <c r="J6" s="430" t="s">
        <v>30</v>
      </c>
      <c r="K6" s="431" t="s">
        <v>31</v>
      </c>
      <c r="L6" s="428" t="s">
        <v>32</v>
      </c>
      <c r="M6" s="429" t="s">
        <v>33</v>
      </c>
      <c r="N6" s="429" t="s">
        <v>34</v>
      </c>
      <c r="O6" s="252" t="s">
        <v>39</v>
      </c>
    </row>
    <row r="7" spans="1:15" ht="12.75">
      <c r="A7" s="359"/>
      <c r="B7" s="433" t="s">
        <v>2</v>
      </c>
      <c r="C7" s="481">
        <v>382.505291005291</v>
      </c>
      <c r="D7" s="481">
        <v>385.89</v>
      </c>
      <c r="E7" s="485">
        <v>378.78</v>
      </c>
      <c r="F7" s="671">
        <v>357.31</v>
      </c>
      <c r="G7" s="481">
        <v>357.63</v>
      </c>
      <c r="H7" s="671">
        <v>368.57</v>
      </c>
      <c r="I7" s="481">
        <v>381.15</v>
      </c>
      <c r="J7" s="481">
        <v>371.65</v>
      </c>
      <c r="K7" s="671">
        <v>380.18</v>
      </c>
      <c r="L7" s="481">
        <f>('[2]Plan2'!$F$30)</f>
        <v>397.1805555555555</v>
      </c>
      <c r="M7" s="481">
        <v>438.1</v>
      </c>
      <c r="N7" s="676">
        <v>494.04</v>
      </c>
      <c r="O7" s="677">
        <f>AVERAGE(C7:N7)</f>
        <v>391.08215388007056</v>
      </c>
    </row>
    <row r="8" spans="1:15" ht="12.75">
      <c r="A8" s="361" t="s">
        <v>0</v>
      </c>
      <c r="B8" s="434" t="s">
        <v>77</v>
      </c>
      <c r="C8" s="482">
        <v>332.1746031746032</v>
      </c>
      <c r="D8" s="482">
        <v>341.46</v>
      </c>
      <c r="E8" s="486">
        <v>322.8</v>
      </c>
      <c r="F8" s="672">
        <v>306.53</v>
      </c>
      <c r="G8" s="482">
        <v>305.01</v>
      </c>
      <c r="H8" s="672">
        <v>319.74</v>
      </c>
      <c r="I8" s="482">
        <v>315.81</v>
      </c>
      <c r="J8" s="482">
        <v>293.96</v>
      </c>
      <c r="K8" s="672">
        <v>293.42</v>
      </c>
      <c r="L8" s="481">
        <f>('[2]Plan2'!$F$31)</f>
        <v>300.7546296296296</v>
      </c>
      <c r="M8" s="481">
        <v>323.54</v>
      </c>
      <c r="N8" s="678">
        <v>364.68</v>
      </c>
      <c r="O8" s="679">
        <f>AVERAGE(C8:N8)</f>
        <v>318.32326940035273</v>
      </c>
    </row>
    <row r="9" spans="1:15" ht="13.5" thickBot="1">
      <c r="A9" s="363" t="s">
        <v>1</v>
      </c>
      <c r="B9" s="435" t="s">
        <v>6</v>
      </c>
      <c r="C9" s="483">
        <v>291.55026455026456</v>
      </c>
      <c r="D9" s="483">
        <v>294.22</v>
      </c>
      <c r="E9" s="487">
        <v>293.3</v>
      </c>
      <c r="F9" s="673">
        <v>275.13</v>
      </c>
      <c r="G9" s="483">
        <v>265.81</v>
      </c>
      <c r="H9" s="673">
        <v>276.71</v>
      </c>
      <c r="I9" s="483">
        <v>269.67</v>
      </c>
      <c r="J9" s="483">
        <v>266.7</v>
      </c>
      <c r="K9" s="673">
        <v>276.73</v>
      </c>
      <c r="L9" s="481">
        <f>('[2]Plan2'!$F$32)</f>
        <v>281.03703703703707</v>
      </c>
      <c r="M9" s="481">
        <v>298.1</v>
      </c>
      <c r="N9" s="680">
        <v>299.4</v>
      </c>
      <c r="O9" s="681">
        <f>AVERAGE(C9:N9)</f>
        <v>282.36310846560843</v>
      </c>
    </row>
    <row r="10" spans="1:15" ht="12.75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15">
      <c r="A11" s="746" t="s">
        <v>86</v>
      </c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</row>
    <row r="12" spans="1:15" ht="13.5" thickBo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15" ht="13.5" thickBot="1">
      <c r="A13" s="740" t="s">
        <v>4</v>
      </c>
      <c r="B13" s="740" t="s">
        <v>5</v>
      </c>
      <c r="C13" s="750" t="s">
        <v>41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61"/>
    </row>
    <row r="14" spans="1:15" ht="13.5" thickBot="1">
      <c r="A14" s="741"/>
      <c r="B14" s="742"/>
      <c r="C14" s="427" t="s">
        <v>23</v>
      </c>
      <c r="D14" s="428" t="s">
        <v>24</v>
      </c>
      <c r="E14" s="428" t="s">
        <v>25</v>
      </c>
      <c r="F14" s="428" t="s">
        <v>26</v>
      </c>
      <c r="G14" s="428" t="s">
        <v>27</v>
      </c>
      <c r="H14" s="428" t="s">
        <v>28</v>
      </c>
      <c r="I14" s="429" t="s">
        <v>29</v>
      </c>
      <c r="J14" s="430" t="s">
        <v>30</v>
      </c>
      <c r="K14" s="431" t="s">
        <v>31</v>
      </c>
      <c r="L14" s="428" t="s">
        <v>32</v>
      </c>
      <c r="M14" s="429" t="s">
        <v>33</v>
      </c>
      <c r="N14" s="429" t="s">
        <v>34</v>
      </c>
      <c r="O14" s="440" t="s">
        <v>39</v>
      </c>
    </row>
    <row r="15" spans="1:15" ht="12.75">
      <c r="A15" s="358"/>
      <c r="B15" s="359" t="s">
        <v>2</v>
      </c>
      <c r="C15" s="674">
        <v>106.6430271935986</v>
      </c>
      <c r="D15" s="674">
        <v>103.64</v>
      </c>
      <c r="E15" s="488">
        <v>98.79</v>
      </c>
      <c r="F15" s="682">
        <v>91.66</v>
      </c>
      <c r="G15" s="671">
        <v>89.26</v>
      </c>
      <c r="H15" s="671">
        <v>95.43</v>
      </c>
      <c r="I15" s="671">
        <v>100.84</v>
      </c>
      <c r="J15" s="671">
        <v>92.42</v>
      </c>
      <c r="K15" s="671">
        <v>92.11</v>
      </c>
      <c r="L15" s="671">
        <f>('[2]Plan - Dólar'!$F$28)</f>
        <v>106.58333431070882</v>
      </c>
      <c r="M15" s="683">
        <v>105.43</v>
      </c>
      <c r="N15" s="488">
        <v>120.4</v>
      </c>
      <c r="O15" s="467">
        <f>AVERAGE(C15:N15)</f>
        <v>100.26719679202562</v>
      </c>
    </row>
    <row r="16" spans="1:15" ht="12.75">
      <c r="A16" s="360" t="s">
        <v>0</v>
      </c>
      <c r="B16" s="361" t="s">
        <v>77</v>
      </c>
      <c r="C16" s="674">
        <v>92.65220203726425</v>
      </c>
      <c r="D16" s="674">
        <v>91.72</v>
      </c>
      <c r="E16" s="488">
        <v>86.47</v>
      </c>
      <c r="F16" s="684">
        <v>78.64</v>
      </c>
      <c r="G16" s="672">
        <v>76.12</v>
      </c>
      <c r="H16" s="672">
        <v>82.78</v>
      </c>
      <c r="I16" s="672">
        <v>83.54</v>
      </c>
      <c r="J16" s="672">
        <v>73.11</v>
      </c>
      <c r="K16" s="672">
        <v>71.09</v>
      </c>
      <c r="L16" s="671">
        <f>('[2]Plan - Dólar'!$F$29)</f>
        <v>80.62928577571522</v>
      </c>
      <c r="M16" s="553">
        <v>77.87</v>
      </c>
      <c r="N16" s="685">
        <v>88.88</v>
      </c>
      <c r="O16" s="468">
        <f>AVERAGE(C16:N16)</f>
        <v>81.95845731774828</v>
      </c>
    </row>
    <row r="17" spans="1:15" ht="13.5" thickBot="1">
      <c r="A17" s="362" t="s">
        <v>1</v>
      </c>
      <c r="B17" s="363" t="s">
        <v>6</v>
      </c>
      <c r="C17" s="675">
        <v>81.28877902077097</v>
      </c>
      <c r="D17" s="675">
        <v>79.03</v>
      </c>
      <c r="E17" s="489">
        <v>76.27</v>
      </c>
      <c r="F17" s="686">
        <v>70.58</v>
      </c>
      <c r="G17" s="673">
        <v>66.34</v>
      </c>
      <c r="H17" s="673">
        <v>71.64</v>
      </c>
      <c r="I17" s="673">
        <v>71.34</v>
      </c>
      <c r="J17" s="673">
        <v>66.29</v>
      </c>
      <c r="K17" s="673">
        <v>67.04</v>
      </c>
      <c r="L17" s="671">
        <f>('[2]Plan - Dólar'!$F$30)</f>
        <v>75.28252126298172</v>
      </c>
      <c r="M17" s="687">
        <v>71.76</v>
      </c>
      <c r="N17" s="688">
        <v>72.94</v>
      </c>
      <c r="O17" s="469">
        <f>AVERAGE(C17:N17)</f>
        <v>72.48344169031272</v>
      </c>
    </row>
    <row r="18" spans="1:15" ht="12.75">
      <c r="A18" s="308"/>
      <c r="B18" s="738" t="s">
        <v>76</v>
      </c>
      <c r="C18" s="73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</row>
    <row r="19" spans="1:15" ht="12.75">
      <c r="A19" s="738"/>
      <c r="B19" s="738"/>
      <c r="C19" s="312"/>
      <c r="D19" s="312"/>
      <c r="E19" s="312"/>
      <c r="F19" s="312"/>
      <c r="G19" s="739"/>
      <c r="H19" s="739"/>
      <c r="I19" s="739"/>
      <c r="J19" s="315"/>
      <c r="K19" s="315"/>
      <c r="L19" s="315"/>
      <c r="M19" s="315"/>
      <c r="N19" s="315"/>
      <c r="O19" s="315"/>
    </row>
    <row r="20" spans="1:15" ht="15.75">
      <c r="A20" s="708" t="s">
        <v>82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</row>
    <row r="21" spans="1:15" ht="12.75">
      <c r="A21" s="315"/>
      <c r="B21" s="466" t="s">
        <v>77</v>
      </c>
      <c r="C21" s="464">
        <f aca="true" t="shared" si="0" ref="C21:N21">(C8)</f>
        <v>332.1746031746032</v>
      </c>
      <c r="D21" s="464">
        <f t="shared" si="0"/>
        <v>341.46</v>
      </c>
      <c r="E21" s="464">
        <f t="shared" si="0"/>
        <v>322.8</v>
      </c>
      <c r="F21" s="464">
        <f t="shared" si="0"/>
        <v>306.53</v>
      </c>
      <c r="G21" s="464">
        <f t="shared" si="0"/>
        <v>305.01</v>
      </c>
      <c r="H21" s="464">
        <f t="shared" si="0"/>
        <v>319.74</v>
      </c>
      <c r="I21" s="464">
        <f t="shared" si="0"/>
        <v>315.81</v>
      </c>
      <c r="J21" s="464">
        <f t="shared" si="0"/>
        <v>293.96</v>
      </c>
      <c r="K21" s="464">
        <f t="shared" si="0"/>
        <v>293.42</v>
      </c>
      <c r="L21" s="464">
        <f t="shared" si="0"/>
        <v>300.7546296296296</v>
      </c>
      <c r="M21" s="464">
        <f t="shared" si="0"/>
        <v>323.54</v>
      </c>
      <c r="N21" s="464">
        <f t="shared" si="0"/>
        <v>364.68</v>
      </c>
      <c r="O21" s="315"/>
    </row>
    <row r="22" spans="1:15" ht="13.5" thickBot="1">
      <c r="A22" s="315"/>
      <c r="B22" s="466" t="s">
        <v>6</v>
      </c>
      <c r="C22" s="670" t="s">
        <v>23</v>
      </c>
      <c r="D22" s="670" t="s">
        <v>24</v>
      </c>
      <c r="E22" s="670" t="s">
        <v>25</v>
      </c>
      <c r="F22" s="670" t="s">
        <v>26</v>
      </c>
      <c r="G22" s="670" t="s">
        <v>27</v>
      </c>
      <c r="H22" s="670" t="s">
        <v>28</v>
      </c>
      <c r="I22" s="670" t="s">
        <v>29</v>
      </c>
      <c r="J22" s="670" t="s">
        <v>30</v>
      </c>
      <c r="K22" s="670" t="s">
        <v>31</v>
      </c>
      <c r="L22" s="670" t="s">
        <v>32</v>
      </c>
      <c r="M22" s="670" t="s">
        <v>33</v>
      </c>
      <c r="N22" s="670" t="s">
        <v>34</v>
      </c>
      <c r="O22" s="315"/>
    </row>
    <row r="23" spans="1:15" ht="12.75">
      <c r="A23" s="315"/>
      <c r="B23" s="359" t="s">
        <v>2</v>
      </c>
      <c r="C23" s="504">
        <f>(C7)</f>
        <v>382.505291005291</v>
      </c>
      <c r="D23" s="504">
        <f aca="true" t="shared" si="1" ref="D23:N23">(D7)</f>
        <v>385.89</v>
      </c>
      <c r="E23" s="504">
        <f t="shared" si="1"/>
        <v>378.78</v>
      </c>
      <c r="F23" s="504">
        <f t="shared" si="1"/>
        <v>357.31</v>
      </c>
      <c r="G23" s="504">
        <f t="shared" si="1"/>
        <v>357.63</v>
      </c>
      <c r="H23" s="504">
        <f t="shared" si="1"/>
        <v>368.57</v>
      </c>
      <c r="I23" s="504">
        <f t="shared" si="1"/>
        <v>381.15</v>
      </c>
      <c r="J23" s="504">
        <f t="shared" si="1"/>
        <v>371.65</v>
      </c>
      <c r="K23" s="504">
        <f t="shared" si="1"/>
        <v>380.18</v>
      </c>
      <c r="L23" s="504">
        <f t="shared" si="1"/>
        <v>397.1805555555555</v>
      </c>
      <c r="M23" s="504">
        <f t="shared" si="1"/>
        <v>438.1</v>
      </c>
      <c r="N23" s="504">
        <f t="shared" si="1"/>
        <v>494.04</v>
      </c>
      <c r="O23" s="315"/>
    </row>
    <row r="24" spans="1:15" ht="12.75">
      <c r="A24" s="315"/>
      <c r="B24" s="361" t="s">
        <v>77</v>
      </c>
      <c r="C24" s="504">
        <f aca="true" t="shared" si="2" ref="C24:N24">(C8)</f>
        <v>332.1746031746032</v>
      </c>
      <c r="D24" s="504">
        <f t="shared" si="2"/>
        <v>341.46</v>
      </c>
      <c r="E24" s="504">
        <f t="shared" si="2"/>
        <v>322.8</v>
      </c>
      <c r="F24" s="504">
        <f t="shared" si="2"/>
        <v>306.53</v>
      </c>
      <c r="G24" s="504">
        <f t="shared" si="2"/>
        <v>305.01</v>
      </c>
      <c r="H24" s="504">
        <f t="shared" si="2"/>
        <v>319.74</v>
      </c>
      <c r="I24" s="504">
        <f t="shared" si="2"/>
        <v>315.81</v>
      </c>
      <c r="J24" s="504">
        <f t="shared" si="2"/>
        <v>293.96</v>
      </c>
      <c r="K24" s="504">
        <f t="shared" si="2"/>
        <v>293.42</v>
      </c>
      <c r="L24" s="504">
        <f t="shared" si="2"/>
        <v>300.7546296296296</v>
      </c>
      <c r="M24" s="504">
        <f t="shared" si="2"/>
        <v>323.54</v>
      </c>
      <c r="N24" s="504">
        <f t="shared" si="2"/>
        <v>364.68</v>
      </c>
      <c r="O24" s="315"/>
    </row>
    <row r="25" spans="1:15" ht="13.5" thickBot="1">
      <c r="A25" s="315"/>
      <c r="B25" s="363" t="s">
        <v>6</v>
      </c>
      <c r="C25" s="504">
        <f>(C9)</f>
        <v>291.55026455026456</v>
      </c>
      <c r="D25" s="504">
        <f>(D9)</f>
        <v>294.22</v>
      </c>
      <c r="E25" s="504">
        <f>(E9)</f>
        <v>293.3</v>
      </c>
      <c r="F25" s="504">
        <f>(F9)</f>
        <v>275.13</v>
      </c>
      <c r="G25" s="504">
        <v>265.81</v>
      </c>
      <c r="H25" s="504">
        <f aca="true" t="shared" si="3" ref="H25:N25">(H9)</f>
        <v>276.71</v>
      </c>
      <c r="I25" s="504">
        <f t="shared" si="3"/>
        <v>269.67</v>
      </c>
      <c r="J25" s="504">
        <f t="shared" si="3"/>
        <v>266.7</v>
      </c>
      <c r="K25" s="504">
        <f t="shared" si="3"/>
        <v>276.73</v>
      </c>
      <c r="L25" s="504">
        <f t="shared" si="3"/>
        <v>281.03703703703707</v>
      </c>
      <c r="M25" s="504">
        <f t="shared" si="3"/>
        <v>298.1</v>
      </c>
      <c r="N25" s="504">
        <f t="shared" si="3"/>
        <v>299.4</v>
      </c>
      <c r="O25" s="315"/>
    </row>
    <row r="26" spans="1:15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460"/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</row>
    <row r="35" spans="1:15" ht="12.75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</row>
    <row r="36" spans="1:15" ht="12.75">
      <c r="A36" s="319"/>
      <c r="B36" s="738" t="s">
        <v>76</v>
      </c>
      <c r="C36" s="738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</row>
    <row r="37" spans="1:15" ht="12.75">
      <c r="A37" s="319"/>
      <c r="B37" s="398"/>
      <c r="C37" s="398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</row>
    <row r="38" spans="1:15" ht="15.75">
      <c r="A38" s="708" t="s">
        <v>92</v>
      </c>
      <c r="B38" s="708"/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</row>
    <row r="39" spans="1:15" ht="12.75">
      <c r="A39" s="319"/>
      <c r="B39" s="398"/>
      <c r="C39" s="398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</row>
    <row r="40" spans="1:15" ht="12.75">
      <c r="A40" s="319"/>
      <c r="B40" s="398"/>
      <c r="C40" s="398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</row>
    <row r="41" spans="1:15" ht="12.75">
      <c r="A41" s="319"/>
      <c r="B41" s="398"/>
      <c r="C41" s="398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</row>
    <row r="42" spans="1:15" ht="15">
      <c r="A42" s="746" t="s">
        <v>86</v>
      </c>
      <c r="B42" s="746"/>
      <c r="C42" s="746"/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</row>
    <row r="43" spans="1:15" ht="15">
      <c r="A43" s="399"/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</row>
    <row r="44" spans="1:15" ht="15.75" thickBot="1">
      <c r="A44" s="399"/>
      <c r="B44" s="484"/>
      <c r="C44" s="670" t="s">
        <v>23</v>
      </c>
      <c r="D44" s="670" t="s">
        <v>24</v>
      </c>
      <c r="E44" s="670" t="s">
        <v>25</v>
      </c>
      <c r="F44" s="670" t="s">
        <v>26</v>
      </c>
      <c r="G44" s="670" t="s">
        <v>27</v>
      </c>
      <c r="H44" s="670" t="s">
        <v>28</v>
      </c>
      <c r="I44" s="670" t="s">
        <v>29</v>
      </c>
      <c r="J44" s="670" t="s">
        <v>30</v>
      </c>
      <c r="K44" s="670" t="s">
        <v>31</v>
      </c>
      <c r="L44" s="670" t="s">
        <v>32</v>
      </c>
      <c r="M44" s="670" t="s">
        <v>33</v>
      </c>
      <c r="N44" s="670" t="s">
        <v>34</v>
      </c>
      <c r="O44" s="399"/>
    </row>
    <row r="45" spans="1:15" ht="12.75">
      <c r="A45" s="477"/>
      <c r="B45" s="359" t="s">
        <v>2</v>
      </c>
      <c r="C45" s="504">
        <f>(C15)</f>
        <v>106.6430271935986</v>
      </c>
      <c r="D45" s="504">
        <f aca="true" t="shared" si="4" ref="D45:N45">(D15)</f>
        <v>103.64</v>
      </c>
      <c r="E45" s="504">
        <f t="shared" si="4"/>
        <v>98.79</v>
      </c>
      <c r="F45" s="504">
        <f t="shared" si="4"/>
        <v>91.66</v>
      </c>
      <c r="G45" s="504">
        <f t="shared" si="4"/>
        <v>89.26</v>
      </c>
      <c r="H45" s="504">
        <f t="shared" si="4"/>
        <v>95.43</v>
      </c>
      <c r="I45" s="504">
        <f t="shared" si="4"/>
        <v>100.84</v>
      </c>
      <c r="J45" s="504">
        <f t="shared" si="4"/>
        <v>92.42</v>
      </c>
      <c r="K45" s="504">
        <f t="shared" si="4"/>
        <v>92.11</v>
      </c>
      <c r="L45" s="504">
        <f t="shared" si="4"/>
        <v>106.58333431070882</v>
      </c>
      <c r="M45" s="504">
        <f t="shared" si="4"/>
        <v>105.43</v>
      </c>
      <c r="N45" s="504">
        <f t="shared" si="4"/>
        <v>120.4</v>
      </c>
      <c r="O45" s="460"/>
    </row>
    <row r="46" spans="1:15" ht="12.75">
      <c r="A46" s="477"/>
      <c r="B46" s="361" t="s">
        <v>77</v>
      </c>
      <c r="C46" s="504">
        <f aca="true" t="shared" si="5" ref="C46:N46">(C16)</f>
        <v>92.65220203726425</v>
      </c>
      <c r="D46" s="504">
        <f t="shared" si="5"/>
        <v>91.72</v>
      </c>
      <c r="E46" s="504">
        <f t="shared" si="5"/>
        <v>86.47</v>
      </c>
      <c r="F46" s="504">
        <f t="shared" si="5"/>
        <v>78.64</v>
      </c>
      <c r="G46" s="504">
        <f t="shared" si="5"/>
        <v>76.12</v>
      </c>
      <c r="H46" s="504">
        <f t="shared" si="5"/>
        <v>82.78</v>
      </c>
      <c r="I46" s="504">
        <f t="shared" si="5"/>
        <v>83.54</v>
      </c>
      <c r="J46" s="504">
        <f t="shared" si="5"/>
        <v>73.11</v>
      </c>
      <c r="K46" s="504">
        <f t="shared" si="5"/>
        <v>71.09</v>
      </c>
      <c r="L46" s="504">
        <f t="shared" si="5"/>
        <v>80.62928577571522</v>
      </c>
      <c r="M46" s="504">
        <f t="shared" si="5"/>
        <v>77.87</v>
      </c>
      <c r="N46" s="504">
        <f t="shared" si="5"/>
        <v>88.88</v>
      </c>
      <c r="O46" s="460"/>
    </row>
    <row r="47" spans="1:15" ht="13.5" thickBot="1">
      <c r="A47" s="477"/>
      <c r="B47" s="363" t="s">
        <v>6</v>
      </c>
      <c r="C47" s="504">
        <f aca="true" t="shared" si="6" ref="C47:N47">(C17)</f>
        <v>81.28877902077097</v>
      </c>
      <c r="D47" s="504">
        <f t="shared" si="6"/>
        <v>79.03</v>
      </c>
      <c r="E47" s="504">
        <f t="shared" si="6"/>
        <v>76.27</v>
      </c>
      <c r="F47" s="504">
        <f t="shared" si="6"/>
        <v>70.58</v>
      </c>
      <c r="G47" s="504">
        <f t="shared" si="6"/>
        <v>66.34</v>
      </c>
      <c r="H47" s="504">
        <f t="shared" si="6"/>
        <v>71.64</v>
      </c>
      <c r="I47" s="504">
        <f t="shared" si="6"/>
        <v>71.34</v>
      </c>
      <c r="J47" s="504">
        <f t="shared" si="6"/>
        <v>66.29</v>
      </c>
      <c r="K47" s="504">
        <f t="shared" si="6"/>
        <v>67.04</v>
      </c>
      <c r="L47" s="504">
        <f t="shared" si="6"/>
        <v>75.28252126298172</v>
      </c>
      <c r="M47" s="504">
        <f t="shared" si="6"/>
        <v>71.76</v>
      </c>
      <c r="N47" s="504">
        <f t="shared" si="6"/>
        <v>72.94</v>
      </c>
      <c r="O47" s="460"/>
    </row>
    <row r="48" spans="1:15" ht="12.75">
      <c r="A48" s="477"/>
      <c r="B48" s="463" t="s">
        <v>77</v>
      </c>
      <c r="C48" s="464">
        <f aca="true" t="shared" si="7" ref="C48:M49">(C16)</f>
        <v>92.65220203726425</v>
      </c>
      <c r="D48" s="464">
        <f t="shared" si="7"/>
        <v>91.72</v>
      </c>
      <c r="E48" s="464">
        <f t="shared" si="7"/>
        <v>86.47</v>
      </c>
      <c r="F48" s="464">
        <f t="shared" si="7"/>
        <v>78.64</v>
      </c>
      <c r="G48" s="464">
        <f t="shared" si="7"/>
        <v>76.12</v>
      </c>
      <c r="H48" s="464">
        <f t="shared" si="7"/>
        <v>82.78</v>
      </c>
      <c r="I48" s="464">
        <f t="shared" si="7"/>
        <v>83.54</v>
      </c>
      <c r="J48" s="464">
        <f t="shared" si="7"/>
        <v>73.11</v>
      </c>
      <c r="K48" s="464">
        <f t="shared" si="7"/>
        <v>71.09</v>
      </c>
      <c r="L48" s="464">
        <f t="shared" si="7"/>
        <v>80.62928577571522</v>
      </c>
      <c r="M48" s="464">
        <f t="shared" si="7"/>
        <v>77.87</v>
      </c>
      <c r="N48" s="464">
        <f>(N16)</f>
        <v>88.88</v>
      </c>
      <c r="O48" s="460"/>
    </row>
    <row r="49" spans="1:15" ht="12.75">
      <c r="A49" s="477"/>
      <c r="B49" s="463" t="s">
        <v>6</v>
      </c>
      <c r="C49" s="464">
        <f t="shared" si="7"/>
        <v>81.28877902077097</v>
      </c>
      <c r="D49" s="464">
        <f t="shared" si="7"/>
        <v>79.03</v>
      </c>
      <c r="E49" s="464">
        <f t="shared" si="7"/>
        <v>76.27</v>
      </c>
      <c r="F49" s="464">
        <f t="shared" si="7"/>
        <v>70.58</v>
      </c>
      <c r="G49" s="464">
        <f t="shared" si="7"/>
        <v>66.34</v>
      </c>
      <c r="H49" s="464">
        <f t="shared" si="7"/>
        <v>71.64</v>
      </c>
      <c r="I49" s="464">
        <f t="shared" si="7"/>
        <v>71.34</v>
      </c>
      <c r="J49" s="464">
        <f t="shared" si="7"/>
        <v>66.29</v>
      </c>
      <c r="K49" s="464">
        <f t="shared" si="7"/>
        <v>67.04</v>
      </c>
      <c r="L49" s="464">
        <f t="shared" si="7"/>
        <v>75.28252126298172</v>
      </c>
      <c r="M49" s="464">
        <f t="shared" si="7"/>
        <v>71.76</v>
      </c>
      <c r="N49" s="464">
        <f>(N17)</f>
        <v>72.94</v>
      </c>
      <c r="O49" s="460"/>
    </row>
    <row r="50" spans="1:14" ht="12.75">
      <c r="A50" s="477"/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</row>
    <row r="51" spans="1:14" ht="12.75">
      <c r="A51" s="477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</row>
  </sheetData>
  <sheetProtection/>
  <mergeCells count="16">
    <mergeCell ref="A20:O20"/>
    <mergeCell ref="B36:C36"/>
    <mergeCell ref="A38:O38"/>
    <mergeCell ref="A42:O42"/>
    <mergeCell ref="A13:A14"/>
    <mergeCell ref="B13:B14"/>
    <mergeCell ref="C13:O13"/>
    <mergeCell ref="B18:C18"/>
    <mergeCell ref="A19:B19"/>
    <mergeCell ref="G19:I19"/>
    <mergeCell ref="A1:O1"/>
    <mergeCell ref="A3:O3"/>
    <mergeCell ref="A5:A6"/>
    <mergeCell ref="B5:B6"/>
    <mergeCell ref="C5:O5"/>
    <mergeCell ref="A11:O11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6.7109375" style="0" customWidth="1"/>
    <col min="4" max="6" width="6.57421875" style="0" customWidth="1"/>
    <col min="7" max="7" width="6.00390625" style="0" customWidth="1"/>
    <col min="8" max="8" width="6.7109375" style="0" customWidth="1"/>
    <col min="9" max="9" width="5.7109375" style="0" customWidth="1"/>
    <col min="10" max="10" width="6.00390625" style="0" customWidth="1"/>
    <col min="11" max="11" width="6.7109375" style="0" customWidth="1"/>
    <col min="12" max="13" width="6.00390625" style="0" customWidth="1"/>
    <col min="14" max="14" width="7.00390625" style="0" customWidth="1"/>
    <col min="15" max="15" width="6.57421875" style="0" customWidth="1"/>
  </cols>
  <sheetData>
    <row r="2" spans="1:15" ht="15.75">
      <c r="A2" s="708" t="s">
        <v>97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5.75">
      <c r="A3" s="689"/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</row>
    <row r="5" spans="1:15" ht="15">
      <c r="A5" s="746" t="s">
        <v>98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</row>
    <row r="6" ht="13.5" thickBot="1"/>
    <row r="7" spans="1:15" ht="15.75" thickBot="1">
      <c r="A7" s="758" t="s">
        <v>4</v>
      </c>
      <c r="B7" s="740" t="s">
        <v>96</v>
      </c>
      <c r="C7" s="755" t="s">
        <v>105</v>
      </c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7"/>
    </row>
    <row r="8" spans="1:18" ht="13.5" thickBot="1">
      <c r="A8" s="759"/>
      <c r="B8" s="742"/>
      <c r="C8" s="427" t="s">
        <v>23</v>
      </c>
      <c r="D8" s="428" t="s">
        <v>24</v>
      </c>
      <c r="E8" s="428" t="s">
        <v>25</v>
      </c>
      <c r="F8" s="428" t="s">
        <v>26</v>
      </c>
      <c r="G8" s="428" t="s">
        <v>27</v>
      </c>
      <c r="H8" s="428" t="s">
        <v>28</v>
      </c>
      <c r="I8" s="429" t="s">
        <v>29</v>
      </c>
      <c r="J8" s="430" t="s">
        <v>30</v>
      </c>
      <c r="K8" s="431" t="s">
        <v>31</v>
      </c>
      <c r="L8" s="428" t="s">
        <v>32</v>
      </c>
      <c r="M8" s="429" t="s">
        <v>33</v>
      </c>
      <c r="N8" s="429" t="s">
        <v>34</v>
      </c>
      <c r="O8" s="252" t="s">
        <v>39</v>
      </c>
      <c r="R8" s="700"/>
    </row>
    <row r="9" spans="1:15" ht="12.75">
      <c r="A9" s="704" t="s">
        <v>93</v>
      </c>
      <c r="B9" s="701" t="s">
        <v>95</v>
      </c>
      <c r="C9" s="470">
        <v>469.4</v>
      </c>
      <c r="D9" s="470">
        <v>465</v>
      </c>
      <c r="E9" s="444">
        <v>514</v>
      </c>
      <c r="F9" s="478">
        <v>532.83</v>
      </c>
      <c r="G9" s="470">
        <v>528.6</v>
      </c>
      <c r="H9" s="478">
        <v>444.37</v>
      </c>
      <c r="I9" s="470">
        <v>456.92</v>
      </c>
      <c r="J9" s="470">
        <v>503.37</v>
      </c>
      <c r="K9" s="478">
        <v>493.44</v>
      </c>
      <c r="L9" s="470">
        <v>460.97</v>
      </c>
      <c r="M9" s="470">
        <v>477.22</v>
      </c>
      <c r="N9" s="692">
        <v>485.72</v>
      </c>
      <c r="O9" s="467">
        <f>AVERAGE(C9:N9)</f>
        <v>485.9866666666667</v>
      </c>
    </row>
    <row r="10" spans="1:15" ht="12.75">
      <c r="A10" s="705" t="s">
        <v>94</v>
      </c>
      <c r="B10" s="698" t="s">
        <v>77</v>
      </c>
      <c r="C10" s="471">
        <v>354.48</v>
      </c>
      <c r="D10" s="471">
        <v>360</v>
      </c>
      <c r="E10" s="446">
        <v>387</v>
      </c>
      <c r="F10" s="479">
        <v>392.38</v>
      </c>
      <c r="G10" s="471">
        <v>395.19</v>
      </c>
      <c r="H10" s="479">
        <v>354.09</v>
      </c>
      <c r="I10" s="471">
        <v>370.68</v>
      </c>
      <c r="J10" s="471">
        <v>390.18</v>
      </c>
      <c r="K10" s="479">
        <v>379.12</v>
      </c>
      <c r="L10" s="470">
        <v>363.94</v>
      </c>
      <c r="M10" s="470">
        <v>376.38</v>
      </c>
      <c r="N10" s="693">
        <v>381.64</v>
      </c>
      <c r="O10" s="468">
        <f>AVERAGE(C10:N10)</f>
        <v>375.42333333333335</v>
      </c>
    </row>
    <row r="11" spans="1:15" ht="13.5" thickBot="1">
      <c r="A11" s="703"/>
      <c r="B11" s="699" t="s">
        <v>6</v>
      </c>
      <c r="C11" s="472">
        <v>293.91</v>
      </c>
      <c r="D11" s="472">
        <v>299</v>
      </c>
      <c r="E11" s="448">
        <v>310</v>
      </c>
      <c r="F11" s="480">
        <v>317.77</v>
      </c>
      <c r="G11" s="472">
        <v>337.99</v>
      </c>
      <c r="H11" s="480">
        <v>328.67</v>
      </c>
      <c r="I11" s="472">
        <v>341.31</v>
      </c>
      <c r="J11" s="472">
        <v>374.2</v>
      </c>
      <c r="K11" s="480">
        <v>381.67</v>
      </c>
      <c r="L11" s="694">
        <v>376.96</v>
      </c>
      <c r="M11" s="694">
        <v>383.61</v>
      </c>
      <c r="N11" s="695">
        <v>376.85</v>
      </c>
      <c r="O11" s="469">
        <f>AVERAGE(C11:N11)</f>
        <v>343.49500000000006</v>
      </c>
    </row>
    <row r="12" spans="1:15" ht="12.75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15" ht="15">
      <c r="A13" s="746" t="s">
        <v>99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</row>
    <row r="14" spans="1:15" ht="13.5" thickBot="1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</row>
    <row r="15" spans="1:15" ht="13.5" thickBot="1">
      <c r="A15" s="740" t="s">
        <v>4</v>
      </c>
      <c r="B15" s="740" t="s">
        <v>96</v>
      </c>
      <c r="C15" s="750" t="s">
        <v>41</v>
      </c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61"/>
    </row>
    <row r="16" spans="1:15" ht="13.5" thickBot="1">
      <c r="A16" s="741"/>
      <c r="B16" s="742"/>
      <c r="C16" s="427" t="s">
        <v>23</v>
      </c>
      <c r="D16" s="428" t="s">
        <v>24</v>
      </c>
      <c r="E16" s="428" t="s">
        <v>25</v>
      </c>
      <c r="F16" s="428" t="s">
        <v>26</v>
      </c>
      <c r="G16" s="428" t="s">
        <v>27</v>
      </c>
      <c r="H16" s="428" t="s">
        <v>28</v>
      </c>
      <c r="I16" s="429" t="s">
        <v>29</v>
      </c>
      <c r="J16" s="430" t="s">
        <v>30</v>
      </c>
      <c r="K16" s="431" t="s">
        <v>31</v>
      </c>
      <c r="L16" s="428" t="s">
        <v>32</v>
      </c>
      <c r="M16" s="429" t="s">
        <v>33</v>
      </c>
      <c r="N16" s="429" t="s">
        <v>34</v>
      </c>
      <c r="O16" s="440" t="s">
        <v>39</v>
      </c>
    </row>
    <row r="17" spans="1:15" ht="12.75">
      <c r="A17" s="360" t="s">
        <v>0</v>
      </c>
      <c r="B17" s="702" t="s">
        <v>95</v>
      </c>
      <c r="C17" s="445">
        <v>113.34</v>
      </c>
      <c r="D17" s="445">
        <v>106.96</v>
      </c>
      <c r="E17" s="452">
        <v>105.89</v>
      </c>
      <c r="F17" s="696">
        <v>99.99</v>
      </c>
      <c r="G17" s="478">
        <v>93.77</v>
      </c>
      <c r="H17" s="478">
        <v>85.37</v>
      </c>
      <c r="I17" s="478">
        <v>86.39</v>
      </c>
      <c r="J17" s="478">
        <v>92.06</v>
      </c>
      <c r="K17" s="478">
        <v>91.59</v>
      </c>
      <c r="L17" s="478">
        <v>81.89</v>
      </c>
      <c r="M17" s="451">
        <v>87.89</v>
      </c>
      <c r="N17" s="452">
        <v>94.51</v>
      </c>
      <c r="O17" s="467">
        <f>AVERAGE(C17:N17)</f>
        <v>94.97083333333335</v>
      </c>
    </row>
    <row r="18" spans="1:15" ht="13.5" thickBot="1">
      <c r="A18" s="706" t="s">
        <v>94</v>
      </c>
      <c r="B18" s="361" t="s">
        <v>77</v>
      </c>
      <c r="C18" s="445">
        <v>85.59</v>
      </c>
      <c r="D18" s="445">
        <v>82.7</v>
      </c>
      <c r="E18" s="452">
        <v>79.66</v>
      </c>
      <c r="F18" s="697">
        <v>73.64</v>
      </c>
      <c r="G18" s="479">
        <v>70.11</v>
      </c>
      <c r="H18" s="479">
        <v>68.01</v>
      </c>
      <c r="I18" s="479">
        <v>70.08</v>
      </c>
      <c r="J18" s="479">
        <v>71.36</v>
      </c>
      <c r="K18" s="479">
        <v>70.37</v>
      </c>
      <c r="L18" s="478">
        <v>64.66</v>
      </c>
      <c r="M18" s="453">
        <v>69.32</v>
      </c>
      <c r="N18" s="454">
        <v>74.26</v>
      </c>
      <c r="O18" s="468">
        <f>AVERAGE(C18:N18)</f>
        <v>73.31333333333333</v>
      </c>
    </row>
    <row r="19" spans="1:15" ht="13.5" thickBot="1">
      <c r="A19" s="362"/>
      <c r="B19" s="363" t="s">
        <v>6</v>
      </c>
      <c r="C19" s="455">
        <v>70.94</v>
      </c>
      <c r="D19" s="455">
        <v>68.87</v>
      </c>
      <c r="E19" s="473">
        <v>63.86</v>
      </c>
      <c r="F19" s="690">
        <v>59.62</v>
      </c>
      <c r="G19" s="480">
        <v>61.61</v>
      </c>
      <c r="H19" s="480">
        <v>63.12</v>
      </c>
      <c r="I19" s="480">
        <v>64.53</v>
      </c>
      <c r="J19" s="480">
        <v>68.96</v>
      </c>
      <c r="K19" s="480">
        <v>70.91</v>
      </c>
      <c r="L19" s="691">
        <v>66.97</v>
      </c>
      <c r="M19" s="457">
        <v>70.64</v>
      </c>
      <c r="N19" s="458">
        <v>73.33</v>
      </c>
      <c r="O19" s="469">
        <f>AVERAGE(C19:N19)</f>
        <v>66.94666666666667</v>
      </c>
    </row>
    <row r="20" spans="1:15" ht="12.75">
      <c r="A20" s="308"/>
      <c r="B20" s="738" t="s">
        <v>76</v>
      </c>
      <c r="C20" s="73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</row>
    <row r="21" spans="1:15" ht="12.75">
      <c r="A21" s="738"/>
      <c r="B21" s="738"/>
      <c r="C21" s="312"/>
      <c r="D21" s="312"/>
      <c r="E21" s="312"/>
      <c r="F21" s="312"/>
      <c r="G21" s="739"/>
      <c r="H21" s="739"/>
      <c r="I21" s="739"/>
      <c r="J21" s="315"/>
      <c r="K21" s="315"/>
      <c r="L21" s="315"/>
      <c r="M21" s="315"/>
      <c r="N21" s="315"/>
      <c r="O21" s="315"/>
    </row>
    <row r="22" spans="1:15" ht="15.75">
      <c r="A22" s="708" t="s">
        <v>82</v>
      </c>
      <c r="B22" s="708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</row>
    <row r="23" spans="1:15" ht="12.75">
      <c r="A23" s="315"/>
      <c r="B23" s="466" t="s">
        <v>77</v>
      </c>
      <c r="C23" s="464">
        <f aca="true" t="shared" si="0" ref="C23:N23">(C10)</f>
        <v>354.48</v>
      </c>
      <c r="D23" s="464">
        <f t="shared" si="0"/>
        <v>360</v>
      </c>
      <c r="E23" s="464">
        <f t="shared" si="0"/>
        <v>387</v>
      </c>
      <c r="F23" s="464">
        <f t="shared" si="0"/>
        <v>392.38</v>
      </c>
      <c r="G23" s="464">
        <f t="shared" si="0"/>
        <v>395.19</v>
      </c>
      <c r="H23" s="464">
        <f t="shared" si="0"/>
        <v>354.09</v>
      </c>
      <c r="I23" s="464">
        <f t="shared" si="0"/>
        <v>370.68</v>
      </c>
      <c r="J23" s="464">
        <f t="shared" si="0"/>
        <v>390.18</v>
      </c>
      <c r="K23" s="464">
        <f t="shared" si="0"/>
        <v>379.12</v>
      </c>
      <c r="L23" s="464">
        <f t="shared" si="0"/>
        <v>363.94</v>
      </c>
      <c r="M23" s="464">
        <f t="shared" si="0"/>
        <v>376.38</v>
      </c>
      <c r="N23" s="464">
        <f t="shared" si="0"/>
        <v>381.64</v>
      </c>
      <c r="O23" s="315"/>
    </row>
    <row r="24" spans="1:15" ht="13.5" thickBot="1">
      <c r="A24" s="315"/>
      <c r="B24" s="466" t="s">
        <v>6</v>
      </c>
      <c r="C24" s="670" t="s">
        <v>23</v>
      </c>
      <c r="D24" s="670" t="s">
        <v>24</v>
      </c>
      <c r="E24" s="670" t="s">
        <v>25</v>
      </c>
      <c r="F24" s="670" t="s">
        <v>26</v>
      </c>
      <c r="G24" s="670" t="s">
        <v>27</v>
      </c>
      <c r="H24" s="670" t="s">
        <v>28</v>
      </c>
      <c r="I24" s="670" t="s">
        <v>29</v>
      </c>
      <c r="J24" s="670" t="s">
        <v>30</v>
      </c>
      <c r="K24" s="670" t="s">
        <v>31</v>
      </c>
      <c r="L24" s="670" t="s">
        <v>32</v>
      </c>
      <c r="M24" s="670" t="s">
        <v>33</v>
      </c>
      <c r="N24" s="670" t="s">
        <v>34</v>
      </c>
      <c r="O24" s="315"/>
    </row>
    <row r="25" spans="1:15" ht="12.75">
      <c r="A25" s="315"/>
      <c r="B25" s="359" t="s">
        <v>2</v>
      </c>
      <c r="C25" s="504">
        <f>(C9)</f>
        <v>469.4</v>
      </c>
      <c r="D25" s="504">
        <f aca="true" t="shared" si="1" ref="D25:N25">(D9)</f>
        <v>465</v>
      </c>
      <c r="E25" s="504">
        <f t="shared" si="1"/>
        <v>514</v>
      </c>
      <c r="F25" s="504">
        <f t="shared" si="1"/>
        <v>532.83</v>
      </c>
      <c r="G25" s="504">
        <f t="shared" si="1"/>
        <v>528.6</v>
      </c>
      <c r="H25" s="504">
        <f t="shared" si="1"/>
        <v>444.37</v>
      </c>
      <c r="I25" s="504">
        <f t="shared" si="1"/>
        <v>456.92</v>
      </c>
      <c r="J25" s="504">
        <f t="shared" si="1"/>
        <v>503.37</v>
      </c>
      <c r="K25" s="504">
        <f t="shared" si="1"/>
        <v>493.44</v>
      </c>
      <c r="L25" s="504">
        <f t="shared" si="1"/>
        <v>460.97</v>
      </c>
      <c r="M25" s="504">
        <f t="shared" si="1"/>
        <v>477.22</v>
      </c>
      <c r="N25" s="504">
        <f t="shared" si="1"/>
        <v>485.72</v>
      </c>
      <c r="O25" s="315"/>
    </row>
    <row r="26" spans="1:15" ht="12.75">
      <c r="A26" s="315"/>
      <c r="B26" s="361" t="s">
        <v>77</v>
      </c>
      <c r="C26" s="504">
        <f aca="true" t="shared" si="2" ref="C26:N27">(C10)</f>
        <v>354.48</v>
      </c>
      <c r="D26" s="504">
        <f t="shared" si="2"/>
        <v>360</v>
      </c>
      <c r="E26" s="504">
        <f t="shared" si="2"/>
        <v>387</v>
      </c>
      <c r="F26" s="504">
        <f t="shared" si="2"/>
        <v>392.38</v>
      </c>
      <c r="G26" s="504">
        <f t="shared" si="2"/>
        <v>395.19</v>
      </c>
      <c r="H26" s="504">
        <f t="shared" si="2"/>
        <v>354.09</v>
      </c>
      <c r="I26" s="504">
        <f t="shared" si="2"/>
        <v>370.68</v>
      </c>
      <c r="J26" s="504">
        <f t="shared" si="2"/>
        <v>390.18</v>
      </c>
      <c r="K26" s="504">
        <f t="shared" si="2"/>
        <v>379.12</v>
      </c>
      <c r="L26" s="504">
        <f t="shared" si="2"/>
        <v>363.94</v>
      </c>
      <c r="M26" s="504">
        <f t="shared" si="2"/>
        <v>376.38</v>
      </c>
      <c r="N26" s="504">
        <f t="shared" si="2"/>
        <v>381.64</v>
      </c>
      <c r="O26" s="315"/>
    </row>
    <row r="27" spans="1:15" ht="13.5" thickBot="1">
      <c r="A27" s="315"/>
      <c r="B27" s="363" t="s">
        <v>6</v>
      </c>
      <c r="C27" s="504">
        <f>(C11)</f>
        <v>293.91</v>
      </c>
      <c r="D27" s="504">
        <f>(D11)</f>
        <v>299</v>
      </c>
      <c r="E27" s="504">
        <f>(E11)</f>
        <v>310</v>
      </c>
      <c r="F27" s="504">
        <f>(F11)</f>
        <v>317.77</v>
      </c>
      <c r="G27" s="504">
        <f>(G11)</f>
        <v>337.99</v>
      </c>
      <c r="H27" s="504">
        <f t="shared" si="2"/>
        <v>328.67</v>
      </c>
      <c r="I27" s="504">
        <f t="shared" si="2"/>
        <v>341.31</v>
      </c>
      <c r="J27" s="504">
        <f t="shared" si="2"/>
        <v>374.2</v>
      </c>
      <c r="K27" s="504">
        <f t="shared" si="2"/>
        <v>381.67</v>
      </c>
      <c r="L27" s="504">
        <f t="shared" si="2"/>
        <v>376.96</v>
      </c>
      <c r="M27" s="504">
        <f t="shared" si="2"/>
        <v>383.61</v>
      </c>
      <c r="N27" s="504">
        <f t="shared" si="2"/>
        <v>376.85</v>
      </c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12.7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ht="12.75">
      <c r="A36" s="460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</row>
    <row r="37" spans="1:15" ht="12.75">
      <c r="A37" s="460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</row>
    <row r="38" spans="1:15" ht="12.75">
      <c r="A38" s="319"/>
      <c r="B38" s="738" t="s">
        <v>76</v>
      </c>
      <c r="C38" s="738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</row>
  </sheetData>
  <sheetProtection/>
  <mergeCells count="14">
    <mergeCell ref="A22:O22"/>
    <mergeCell ref="B38:C38"/>
    <mergeCell ref="A15:A16"/>
    <mergeCell ref="B15:B16"/>
    <mergeCell ref="C15:O15"/>
    <mergeCell ref="B20:C20"/>
    <mergeCell ref="A21:B21"/>
    <mergeCell ref="G21:I21"/>
    <mergeCell ref="A2:O2"/>
    <mergeCell ref="A5:O5"/>
    <mergeCell ref="A7:A8"/>
    <mergeCell ref="B7:B8"/>
    <mergeCell ref="C7:O7"/>
    <mergeCell ref="A13:O1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T26" sqref="T26"/>
    </sheetView>
  </sheetViews>
  <sheetFormatPr defaultColWidth="9.140625" defaultRowHeight="12.75"/>
  <cols>
    <col min="3" max="3" width="8.28125" style="0" customWidth="1"/>
  </cols>
  <sheetData>
    <row r="1" spans="1:15" ht="15.75">
      <c r="A1" s="708" t="s">
        <v>106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1:15" ht="15.75">
      <c r="A2" s="689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</row>
    <row r="4" spans="1:15" ht="15">
      <c r="A4" s="746" t="s">
        <v>98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</row>
    <row r="5" ht="13.5" thickBot="1"/>
    <row r="6" spans="1:15" ht="15.75" thickBot="1">
      <c r="A6" s="758" t="s">
        <v>4</v>
      </c>
      <c r="B6" s="740" t="s">
        <v>96</v>
      </c>
      <c r="C6" s="755" t="s">
        <v>105</v>
      </c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7"/>
    </row>
    <row r="7" spans="1:15" ht="13.5" thickBot="1">
      <c r="A7" s="759"/>
      <c r="B7" s="742"/>
      <c r="C7" s="427" t="s">
        <v>23</v>
      </c>
      <c r="D7" s="428" t="s">
        <v>24</v>
      </c>
      <c r="E7" s="428" t="s">
        <v>25</v>
      </c>
      <c r="F7" s="428" t="s">
        <v>26</v>
      </c>
      <c r="G7" s="428" t="s">
        <v>27</v>
      </c>
      <c r="H7" s="428" t="s">
        <v>28</v>
      </c>
      <c r="I7" s="429" t="s">
        <v>29</v>
      </c>
      <c r="J7" s="430" t="s">
        <v>30</v>
      </c>
      <c r="K7" s="431" t="s">
        <v>31</v>
      </c>
      <c r="L7" s="428" t="s">
        <v>32</v>
      </c>
      <c r="M7" s="429" t="s">
        <v>33</v>
      </c>
      <c r="N7" s="429" t="s">
        <v>34</v>
      </c>
      <c r="O7" s="252" t="s">
        <v>39</v>
      </c>
    </row>
    <row r="8" spans="1:15" ht="12.75">
      <c r="A8" s="704" t="s">
        <v>93</v>
      </c>
      <c r="B8" s="701" t="s">
        <v>95</v>
      </c>
      <c r="C8" s="445">
        <v>547.02</v>
      </c>
      <c r="D8" s="470">
        <v>620.31</v>
      </c>
      <c r="E8" s="444"/>
      <c r="F8" s="478"/>
      <c r="G8" s="470"/>
      <c r="H8" s="478"/>
      <c r="I8" s="470"/>
      <c r="J8" s="470"/>
      <c r="K8" s="478"/>
      <c r="L8" s="470"/>
      <c r="M8" s="470"/>
      <c r="N8" s="692"/>
      <c r="O8" s="467">
        <f>AVERAGE(C8:N8)</f>
        <v>583.665</v>
      </c>
    </row>
    <row r="9" spans="1:15" ht="12.75">
      <c r="A9" s="705" t="s">
        <v>94</v>
      </c>
      <c r="B9" s="698" t="s">
        <v>77</v>
      </c>
      <c r="C9" s="445">
        <v>408.95</v>
      </c>
      <c r="D9" s="471">
        <v>444.89</v>
      </c>
      <c r="E9" s="446"/>
      <c r="F9" s="479"/>
      <c r="G9" s="471"/>
      <c r="H9" s="479"/>
      <c r="I9" s="471"/>
      <c r="J9" s="471"/>
      <c r="K9" s="479"/>
      <c r="L9" s="470"/>
      <c r="M9" s="470"/>
      <c r="N9" s="693"/>
      <c r="O9" s="468">
        <f>AVERAGE(C9:N9)</f>
        <v>426.91999999999996</v>
      </c>
    </row>
    <row r="10" spans="1:15" ht="13.5" thickBot="1">
      <c r="A10" s="703"/>
      <c r="B10" s="699" t="s">
        <v>6</v>
      </c>
      <c r="C10" s="455">
        <v>394.14</v>
      </c>
      <c r="D10" s="472">
        <v>406.92</v>
      </c>
      <c r="E10" s="448"/>
      <c r="F10" s="480"/>
      <c r="G10" s="472"/>
      <c r="H10" s="480"/>
      <c r="I10" s="472"/>
      <c r="J10" s="472"/>
      <c r="K10" s="480"/>
      <c r="L10" s="694"/>
      <c r="M10" s="694"/>
      <c r="N10" s="695"/>
      <c r="O10" s="469">
        <f>AVERAGE(C10:N10)</f>
        <v>400.53</v>
      </c>
    </row>
    <row r="11" spans="1:15" ht="12.75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15" ht="15">
      <c r="A12" s="746" t="s">
        <v>99</v>
      </c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</row>
    <row r="13" spans="1:15" ht="13.5" thickBot="1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</row>
    <row r="14" spans="1:15" ht="13.5" thickBot="1">
      <c r="A14" s="740" t="s">
        <v>4</v>
      </c>
      <c r="B14" s="740" t="s">
        <v>96</v>
      </c>
      <c r="C14" s="750" t="s">
        <v>41</v>
      </c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61"/>
    </row>
    <row r="15" spans="1:15" ht="13.5" thickBot="1">
      <c r="A15" s="741"/>
      <c r="B15" s="742"/>
      <c r="C15" s="427" t="s">
        <v>23</v>
      </c>
      <c r="D15" s="428" t="s">
        <v>24</v>
      </c>
      <c r="E15" s="428" t="s">
        <v>25</v>
      </c>
      <c r="F15" s="428" t="s">
        <v>26</v>
      </c>
      <c r="G15" s="428" t="s">
        <v>27</v>
      </c>
      <c r="H15" s="428" t="s">
        <v>28</v>
      </c>
      <c r="I15" s="429" t="s">
        <v>29</v>
      </c>
      <c r="J15" s="430" t="s">
        <v>30</v>
      </c>
      <c r="K15" s="431" t="s">
        <v>31</v>
      </c>
      <c r="L15" s="428" t="s">
        <v>32</v>
      </c>
      <c r="M15" s="429" t="s">
        <v>33</v>
      </c>
      <c r="N15" s="429" t="s">
        <v>34</v>
      </c>
      <c r="O15" s="440" t="s">
        <v>39</v>
      </c>
    </row>
    <row r="16" spans="1:15" ht="12.75">
      <c r="A16" s="360" t="s">
        <v>0</v>
      </c>
      <c r="B16" s="702" t="s">
        <v>95</v>
      </c>
      <c r="C16" s="445">
        <v>102.15</v>
      </c>
      <c r="D16" s="445">
        <v>114.35</v>
      </c>
      <c r="E16" s="452"/>
      <c r="F16" s="696"/>
      <c r="G16" s="478"/>
      <c r="H16" s="478"/>
      <c r="I16" s="478"/>
      <c r="J16" s="478"/>
      <c r="K16" s="478"/>
      <c r="L16" s="478"/>
      <c r="M16" s="451"/>
      <c r="N16" s="452"/>
      <c r="O16" s="467">
        <f>AVERAGE(C16:N16)</f>
        <v>108.25</v>
      </c>
    </row>
    <row r="17" spans="1:15" ht="13.5" thickBot="1">
      <c r="A17" s="706" t="s">
        <v>94</v>
      </c>
      <c r="B17" s="361" t="s">
        <v>77</v>
      </c>
      <c r="C17" s="445">
        <v>76.37</v>
      </c>
      <c r="D17" s="445">
        <v>82.02</v>
      </c>
      <c r="E17" s="452"/>
      <c r="F17" s="697"/>
      <c r="G17" s="479"/>
      <c r="H17" s="479"/>
      <c r="I17" s="479"/>
      <c r="J17" s="479"/>
      <c r="K17" s="479"/>
      <c r="L17" s="478"/>
      <c r="M17" s="453"/>
      <c r="N17" s="454"/>
      <c r="O17" s="468">
        <f>AVERAGE(C17:N17)</f>
        <v>79.195</v>
      </c>
    </row>
    <row r="18" spans="1:15" ht="13.5" thickBot="1">
      <c r="A18" s="362"/>
      <c r="B18" s="363" t="s">
        <v>6</v>
      </c>
      <c r="C18" s="455">
        <v>73.65</v>
      </c>
      <c r="D18" s="455">
        <v>75.03</v>
      </c>
      <c r="E18" s="473"/>
      <c r="F18" s="690"/>
      <c r="G18" s="480"/>
      <c r="H18" s="480"/>
      <c r="I18" s="480"/>
      <c r="J18" s="480"/>
      <c r="K18" s="480"/>
      <c r="L18" s="691"/>
      <c r="M18" s="457"/>
      <c r="N18" s="458"/>
      <c r="O18" s="469">
        <f>AVERAGE(C18:N18)</f>
        <v>74.34</v>
      </c>
    </row>
    <row r="19" spans="1:15" ht="12.75">
      <c r="A19" s="308"/>
      <c r="B19" s="738" t="s">
        <v>76</v>
      </c>
      <c r="C19" s="73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</row>
    <row r="20" spans="1:15" ht="12.75">
      <c r="A20" s="738"/>
      <c r="B20" s="738"/>
      <c r="C20" s="312"/>
      <c r="D20" s="312"/>
      <c r="E20" s="312"/>
      <c r="F20" s="312"/>
      <c r="G20" s="739"/>
      <c r="H20" s="739"/>
      <c r="I20" s="739"/>
      <c r="J20" s="315"/>
      <c r="K20" s="315"/>
      <c r="L20" s="315"/>
      <c r="M20" s="315"/>
      <c r="N20" s="315"/>
      <c r="O20" s="315"/>
    </row>
    <row r="21" spans="1:15" ht="15.75">
      <c r="A21" s="708" t="s">
        <v>82</v>
      </c>
      <c r="B21" s="708"/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</row>
    <row r="22" spans="1:15" ht="12.75">
      <c r="A22" s="315"/>
      <c r="B22" s="466" t="s">
        <v>77</v>
      </c>
      <c r="C22" s="464">
        <f aca="true" t="shared" si="0" ref="C22:N22">(C9)</f>
        <v>408.95</v>
      </c>
      <c r="D22" s="464">
        <f t="shared" si="0"/>
        <v>444.89</v>
      </c>
      <c r="E22" s="464">
        <f t="shared" si="0"/>
        <v>0</v>
      </c>
      <c r="F22" s="464">
        <f t="shared" si="0"/>
        <v>0</v>
      </c>
      <c r="G22" s="464">
        <f t="shared" si="0"/>
        <v>0</v>
      </c>
      <c r="H22" s="464">
        <f t="shared" si="0"/>
        <v>0</v>
      </c>
      <c r="I22" s="464">
        <f t="shared" si="0"/>
        <v>0</v>
      </c>
      <c r="J22" s="464">
        <f t="shared" si="0"/>
        <v>0</v>
      </c>
      <c r="K22" s="464">
        <f t="shared" si="0"/>
        <v>0</v>
      </c>
      <c r="L22" s="464">
        <f t="shared" si="0"/>
        <v>0</v>
      </c>
      <c r="M22" s="464">
        <f t="shared" si="0"/>
        <v>0</v>
      </c>
      <c r="N22" s="464">
        <f t="shared" si="0"/>
        <v>0</v>
      </c>
      <c r="O22" s="315"/>
    </row>
    <row r="23" spans="1:15" ht="13.5" thickBot="1">
      <c r="A23" s="315"/>
      <c r="B23" s="466" t="s">
        <v>6</v>
      </c>
      <c r="C23" s="670" t="s">
        <v>23</v>
      </c>
      <c r="D23" s="670" t="s">
        <v>24</v>
      </c>
      <c r="E23" s="670" t="s">
        <v>25</v>
      </c>
      <c r="F23" s="670" t="s">
        <v>26</v>
      </c>
      <c r="G23" s="670" t="s">
        <v>27</v>
      </c>
      <c r="H23" s="670" t="s">
        <v>28</v>
      </c>
      <c r="I23" s="670" t="s">
        <v>29</v>
      </c>
      <c r="J23" s="670" t="s">
        <v>30</v>
      </c>
      <c r="K23" s="670" t="s">
        <v>31</v>
      </c>
      <c r="L23" s="670" t="s">
        <v>32</v>
      </c>
      <c r="M23" s="670" t="s">
        <v>33</v>
      </c>
      <c r="N23" s="670" t="s">
        <v>34</v>
      </c>
      <c r="O23" s="315"/>
    </row>
    <row r="24" spans="1:15" ht="12.75">
      <c r="A24" s="315"/>
      <c r="B24" s="359" t="s">
        <v>2</v>
      </c>
      <c r="C24" s="504">
        <f>(C8)</f>
        <v>547.02</v>
      </c>
      <c r="D24" s="504">
        <f aca="true" t="shared" si="1" ref="D24:N24">(D8)</f>
        <v>620.31</v>
      </c>
      <c r="E24" s="504">
        <f t="shared" si="1"/>
        <v>0</v>
      </c>
      <c r="F24" s="504">
        <f t="shared" si="1"/>
        <v>0</v>
      </c>
      <c r="G24" s="504">
        <f t="shared" si="1"/>
        <v>0</v>
      </c>
      <c r="H24" s="504">
        <f t="shared" si="1"/>
        <v>0</v>
      </c>
      <c r="I24" s="504">
        <f t="shared" si="1"/>
        <v>0</v>
      </c>
      <c r="J24" s="504">
        <f t="shared" si="1"/>
        <v>0</v>
      </c>
      <c r="K24" s="504">
        <f t="shared" si="1"/>
        <v>0</v>
      </c>
      <c r="L24" s="504">
        <f t="shared" si="1"/>
        <v>0</v>
      </c>
      <c r="M24" s="504">
        <f t="shared" si="1"/>
        <v>0</v>
      </c>
      <c r="N24" s="504">
        <f t="shared" si="1"/>
        <v>0</v>
      </c>
      <c r="O24" s="315"/>
    </row>
    <row r="25" spans="1:15" ht="12.75">
      <c r="A25" s="315"/>
      <c r="B25" s="361" t="s">
        <v>77</v>
      </c>
      <c r="C25" s="504">
        <f aca="true" t="shared" si="2" ref="C25:N26">(C9)</f>
        <v>408.95</v>
      </c>
      <c r="D25" s="504">
        <f t="shared" si="2"/>
        <v>444.89</v>
      </c>
      <c r="E25" s="504">
        <f t="shared" si="2"/>
        <v>0</v>
      </c>
      <c r="F25" s="504">
        <f t="shared" si="2"/>
        <v>0</v>
      </c>
      <c r="G25" s="504">
        <f t="shared" si="2"/>
        <v>0</v>
      </c>
      <c r="H25" s="504">
        <f t="shared" si="2"/>
        <v>0</v>
      </c>
      <c r="I25" s="504">
        <f t="shared" si="2"/>
        <v>0</v>
      </c>
      <c r="J25" s="504">
        <f t="shared" si="2"/>
        <v>0</v>
      </c>
      <c r="K25" s="504">
        <f t="shared" si="2"/>
        <v>0</v>
      </c>
      <c r="L25" s="504">
        <f t="shared" si="2"/>
        <v>0</v>
      </c>
      <c r="M25" s="504">
        <f t="shared" si="2"/>
        <v>0</v>
      </c>
      <c r="N25" s="504">
        <f t="shared" si="2"/>
        <v>0</v>
      </c>
      <c r="O25" s="315"/>
    </row>
    <row r="26" spans="1:15" ht="13.5" thickBot="1">
      <c r="A26" s="315"/>
      <c r="B26" s="363" t="s">
        <v>6</v>
      </c>
      <c r="C26" s="504">
        <f>(C10)</f>
        <v>394.14</v>
      </c>
      <c r="D26" s="504">
        <f>(D10)</f>
        <v>406.92</v>
      </c>
      <c r="E26" s="504">
        <f>(E10)</f>
        <v>0</v>
      </c>
      <c r="F26" s="504">
        <f>(F10)</f>
        <v>0</v>
      </c>
      <c r="G26" s="504">
        <f>(G10)</f>
        <v>0</v>
      </c>
      <c r="H26" s="504">
        <f t="shared" si="2"/>
        <v>0</v>
      </c>
      <c r="I26" s="504">
        <f t="shared" si="2"/>
        <v>0</v>
      </c>
      <c r="J26" s="504">
        <f t="shared" si="2"/>
        <v>0</v>
      </c>
      <c r="K26" s="504">
        <f t="shared" si="2"/>
        <v>0</v>
      </c>
      <c r="L26" s="504">
        <f t="shared" si="2"/>
        <v>0</v>
      </c>
      <c r="M26" s="504">
        <f t="shared" si="2"/>
        <v>0</v>
      </c>
      <c r="N26" s="504">
        <f t="shared" si="2"/>
        <v>0</v>
      </c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</row>
    <row r="32" spans="1:15" ht="12.7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ht="12.7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12.75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</row>
    <row r="36" spans="1:15" ht="12.75">
      <c r="A36" s="460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</row>
    <row r="37" spans="1:15" ht="12.75">
      <c r="A37" s="319"/>
      <c r="B37" s="738" t="s">
        <v>76</v>
      </c>
      <c r="C37" s="738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</row>
  </sheetData>
  <sheetProtection/>
  <mergeCells count="14">
    <mergeCell ref="A21:O21"/>
    <mergeCell ref="B37:C37"/>
    <mergeCell ref="A14:A15"/>
    <mergeCell ref="B14:B15"/>
    <mergeCell ref="C14:O14"/>
    <mergeCell ref="B19:C19"/>
    <mergeCell ref="A20:B20"/>
    <mergeCell ref="G20:I20"/>
    <mergeCell ref="A1:O1"/>
    <mergeCell ref="A4:O4"/>
    <mergeCell ref="A6:A7"/>
    <mergeCell ref="B6:B7"/>
    <mergeCell ref="C6:O6"/>
    <mergeCell ref="A12:O12"/>
  </mergeCells>
  <printOptions/>
  <pageMargins left="0.511811024" right="0.511811024" top="0.787401575" bottom="0.787401575" header="0.31496062" footer="0.3149606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9"/>
  <sheetViews>
    <sheetView zoomScale="75" zoomScaleNormal="75" zoomScalePageLayoutView="0" workbookViewId="0" topLeftCell="A1">
      <selection activeCell="U12" sqref="U12"/>
    </sheetView>
  </sheetViews>
  <sheetFormatPr defaultColWidth="9.140625" defaultRowHeight="12.75"/>
  <cols>
    <col min="1" max="1" width="14.00390625" style="0" bestFit="1" customWidth="1"/>
    <col min="2" max="2" width="16.140625" style="0" bestFit="1" customWidth="1"/>
    <col min="3" max="9" width="7.7109375" style="0" customWidth="1"/>
    <col min="10" max="10" width="8.421875" style="0" customWidth="1"/>
    <col min="11" max="11" width="8.28125" style="0" customWidth="1"/>
    <col min="12" max="12" width="8.8515625" style="0" customWidth="1"/>
    <col min="13" max="13" width="8.421875" style="0" customWidth="1"/>
    <col min="14" max="14" width="7.7109375" style="0" customWidth="1"/>
    <col min="15" max="15" width="9.7109375" style="0" customWidth="1"/>
  </cols>
  <sheetData>
    <row r="2" spans="1:15" ht="15.75">
      <c r="A2" s="708" t="s">
        <v>46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5.75">
      <c r="A3" s="708" t="s">
        <v>43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09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15" ht="15" thickBot="1">
      <c r="A6" s="710"/>
      <c r="B6" s="710"/>
      <c r="C6" s="71" t="s">
        <v>29</v>
      </c>
      <c r="D6" s="72" t="s">
        <v>30</v>
      </c>
      <c r="E6" s="72" t="s">
        <v>31</v>
      </c>
      <c r="F6" s="72" t="s">
        <v>32</v>
      </c>
      <c r="G6" s="72" t="s">
        <v>33</v>
      </c>
      <c r="H6" s="72" t="s">
        <v>34</v>
      </c>
      <c r="I6" s="72" t="s">
        <v>23</v>
      </c>
      <c r="J6" s="72" t="s">
        <v>24</v>
      </c>
      <c r="K6" s="72" t="s">
        <v>25</v>
      </c>
      <c r="L6" s="72" t="s">
        <v>26</v>
      </c>
      <c r="M6" s="73" t="s">
        <v>27</v>
      </c>
      <c r="N6" s="74" t="s">
        <v>28</v>
      </c>
      <c r="O6" s="75" t="s">
        <v>39</v>
      </c>
    </row>
    <row r="7" spans="1:15" ht="12.75">
      <c r="A7" s="68"/>
      <c r="B7" s="125" t="s">
        <v>2</v>
      </c>
      <c r="C7" s="76">
        <v>83.15</v>
      </c>
      <c r="D7" s="77">
        <v>84.96</v>
      </c>
      <c r="E7" s="78">
        <v>107.8</v>
      </c>
      <c r="F7" s="79">
        <v>122.18</v>
      </c>
      <c r="G7" s="80">
        <v>135.05</v>
      </c>
      <c r="H7" s="81">
        <v>144.71</v>
      </c>
      <c r="I7" s="82">
        <v>149</v>
      </c>
      <c r="J7" s="22">
        <v>148.11</v>
      </c>
      <c r="K7" s="23">
        <v>142.21</v>
      </c>
      <c r="L7" s="23">
        <v>145.11</v>
      </c>
      <c r="M7" s="23">
        <v>144.83</v>
      </c>
      <c r="N7" s="83">
        <v>133.59</v>
      </c>
      <c r="O7" s="67">
        <f aca="true" t="shared" si="0" ref="O7:O29">AVERAGE(C7:N7)</f>
        <v>128.39166666666668</v>
      </c>
    </row>
    <row r="8" spans="1:15" ht="12.75">
      <c r="A8" s="69" t="s">
        <v>0</v>
      </c>
      <c r="B8" s="126" t="s">
        <v>3</v>
      </c>
      <c r="C8" s="84">
        <v>67.83</v>
      </c>
      <c r="D8" s="85">
        <v>68.65</v>
      </c>
      <c r="E8" s="86">
        <v>86.46</v>
      </c>
      <c r="F8" s="87">
        <v>95.31</v>
      </c>
      <c r="G8" s="88">
        <v>107</v>
      </c>
      <c r="H8" s="89">
        <v>116.88</v>
      </c>
      <c r="I8" s="47">
        <v>122.65</v>
      </c>
      <c r="J8" s="9">
        <v>127.72</v>
      </c>
      <c r="K8" s="11">
        <v>115.1</v>
      </c>
      <c r="L8" s="11">
        <v>117.1</v>
      </c>
      <c r="M8" s="11">
        <v>118.82</v>
      </c>
      <c r="N8" s="65">
        <v>110.27</v>
      </c>
      <c r="O8" s="35">
        <f t="shared" si="0"/>
        <v>104.4825</v>
      </c>
    </row>
    <row r="9" spans="1:15" ht="12.75">
      <c r="A9" s="69" t="s">
        <v>1</v>
      </c>
      <c r="B9" s="126" t="s">
        <v>6</v>
      </c>
      <c r="C9" s="84">
        <v>64.79</v>
      </c>
      <c r="D9" s="85">
        <v>67.35</v>
      </c>
      <c r="E9" s="86">
        <v>87.74</v>
      </c>
      <c r="F9" s="87">
        <v>103.49</v>
      </c>
      <c r="G9" s="88">
        <v>124.67</v>
      </c>
      <c r="H9" s="89">
        <v>137.64</v>
      </c>
      <c r="I9" s="47">
        <v>143.12</v>
      </c>
      <c r="J9" s="9">
        <v>143.63</v>
      </c>
      <c r="K9" s="11">
        <v>124.3</v>
      </c>
      <c r="L9" s="11">
        <v>119.23</v>
      </c>
      <c r="M9" s="11">
        <v>110.59</v>
      </c>
      <c r="N9" s="65">
        <v>101.67</v>
      </c>
      <c r="O9" s="35">
        <f t="shared" si="0"/>
        <v>110.685</v>
      </c>
    </row>
    <row r="10" spans="1:15" ht="12.75">
      <c r="A10" s="69"/>
      <c r="B10" s="126" t="s">
        <v>7</v>
      </c>
      <c r="C10" s="90">
        <v>63.82</v>
      </c>
      <c r="D10" s="91">
        <v>66.18</v>
      </c>
      <c r="E10" s="92">
        <v>86.08</v>
      </c>
      <c r="F10" s="93">
        <v>101.88</v>
      </c>
      <c r="G10" s="94">
        <v>122.76</v>
      </c>
      <c r="H10" s="95">
        <v>135.18</v>
      </c>
      <c r="I10" s="96">
        <v>140.65</v>
      </c>
      <c r="J10" s="97">
        <v>141.1</v>
      </c>
      <c r="K10" s="98">
        <v>121.7</v>
      </c>
      <c r="L10" s="98">
        <v>116.91</v>
      </c>
      <c r="M10" s="98">
        <v>108.64</v>
      </c>
      <c r="N10" s="99">
        <v>99.87</v>
      </c>
      <c r="O10" s="35">
        <f t="shared" si="0"/>
        <v>108.73083333333334</v>
      </c>
    </row>
    <row r="11" spans="1:15" ht="13.5" thickBot="1">
      <c r="A11" s="70"/>
      <c r="B11" s="127" t="s">
        <v>45</v>
      </c>
      <c r="C11" s="100">
        <v>61.25</v>
      </c>
      <c r="D11" s="101">
        <v>62.87</v>
      </c>
      <c r="E11" s="102">
        <v>82.48</v>
      </c>
      <c r="F11" s="103">
        <v>98.24</v>
      </c>
      <c r="G11" s="104">
        <v>119.86</v>
      </c>
      <c r="H11" s="105">
        <v>132.77</v>
      </c>
      <c r="I11" s="106">
        <v>137.63</v>
      </c>
      <c r="J11" s="14">
        <v>137.19</v>
      </c>
      <c r="K11" s="18">
        <v>122.42</v>
      </c>
      <c r="L11" s="18">
        <v>114</v>
      </c>
      <c r="M11" s="18">
        <v>106.33</v>
      </c>
      <c r="N11" s="66">
        <v>98.13</v>
      </c>
      <c r="O11" s="36">
        <f t="shared" si="0"/>
        <v>106.09750000000001</v>
      </c>
    </row>
    <row r="12" spans="1:15" ht="12.75">
      <c r="A12" s="24" t="s">
        <v>38</v>
      </c>
      <c r="B12" s="128">
        <v>7</v>
      </c>
      <c r="C12" s="107">
        <v>68.5</v>
      </c>
      <c r="D12" s="77">
        <v>70.02</v>
      </c>
      <c r="E12" s="78">
        <v>90.48</v>
      </c>
      <c r="F12" s="108">
        <v>108.98</v>
      </c>
      <c r="G12" s="109">
        <v>128.69</v>
      </c>
      <c r="H12" s="81">
        <v>142.57</v>
      </c>
      <c r="I12" s="43">
        <v>145.82</v>
      </c>
      <c r="J12" s="3">
        <v>147.03</v>
      </c>
      <c r="K12" s="7">
        <v>126.93</v>
      </c>
      <c r="L12" s="7">
        <v>122.08</v>
      </c>
      <c r="M12" s="7">
        <v>113.99</v>
      </c>
      <c r="N12" s="44">
        <v>105.75</v>
      </c>
      <c r="O12" s="34">
        <f t="shared" si="0"/>
        <v>114.23666666666666</v>
      </c>
    </row>
    <row r="13" spans="1:15" ht="12.75">
      <c r="A13" s="26" t="s">
        <v>8</v>
      </c>
      <c r="B13" s="129" t="s">
        <v>9</v>
      </c>
      <c r="C13" s="110">
        <v>67.02</v>
      </c>
      <c r="D13" s="85">
        <v>68.38</v>
      </c>
      <c r="E13" s="86">
        <v>88.6</v>
      </c>
      <c r="F13" s="87">
        <v>106.4</v>
      </c>
      <c r="G13" s="88">
        <v>125.46</v>
      </c>
      <c r="H13" s="89">
        <v>140.05</v>
      </c>
      <c r="I13" s="47">
        <v>143.4</v>
      </c>
      <c r="J13" s="9">
        <v>144.28</v>
      </c>
      <c r="K13" s="11">
        <v>124.73</v>
      </c>
      <c r="L13" s="11">
        <v>119.37</v>
      </c>
      <c r="M13" s="11">
        <v>111.54</v>
      </c>
      <c r="N13" s="65">
        <v>103.75</v>
      </c>
      <c r="O13" s="35">
        <f t="shared" si="0"/>
        <v>111.915</v>
      </c>
    </row>
    <row r="14" spans="1:15" ht="13.5" thickBot="1">
      <c r="A14" s="28"/>
      <c r="B14" s="130">
        <v>8</v>
      </c>
      <c r="C14" s="111">
        <v>64.23</v>
      </c>
      <c r="D14" s="101">
        <v>65.05</v>
      </c>
      <c r="E14" s="102">
        <v>84.84</v>
      </c>
      <c r="F14" s="103">
        <v>102.55</v>
      </c>
      <c r="G14" s="104">
        <v>120.54</v>
      </c>
      <c r="H14" s="105">
        <v>136.63</v>
      </c>
      <c r="I14" s="54">
        <v>139.91</v>
      </c>
      <c r="J14" s="15">
        <v>142.46</v>
      </c>
      <c r="K14" s="18">
        <v>121.64</v>
      </c>
      <c r="L14" s="18">
        <v>116.22</v>
      </c>
      <c r="M14" s="18">
        <v>108.82</v>
      </c>
      <c r="N14" s="66">
        <v>101.39</v>
      </c>
      <c r="O14" s="36">
        <f t="shared" si="0"/>
        <v>108.69</v>
      </c>
    </row>
    <row r="15" spans="1:15" ht="12.75">
      <c r="A15" s="24"/>
      <c r="B15" s="131" t="s">
        <v>10</v>
      </c>
      <c r="C15" s="107">
        <v>91.14</v>
      </c>
      <c r="D15" s="77">
        <v>94.09</v>
      </c>
      <c r="E15" s="78">
        <v>117.34</v>
      </c>
      <c r="F15" s="108">
        <v>146.54</v>
      </c>
      <c r="G15" s="109">
        <v>160.27</v>
      </c>
      <c r="H15" s="109">
        <v>161.4</v>
      </c>
      <c r="I15" s="43">
        <v>166.65</v>
      </c>
      <c r="J15" s="3">
        <v>173.6</v>
      </c>
      <c r="K15" s="7">
        <v>158.99</v>
      </c>
      <c r="L15" s="7">
        <v>156.44</v>
      </c>
      <c r="M15" s="7">
        <v>156.72</v>
      </c>
      <c r="N15" s="44">
        <v>150.64</v>
      </c>
      <c r="O15" s="34">
        <f t="shared" si="0"/>
        <v>144.485</v>
      </c>
    </row>
    <row r="16" spans="1:15" ht="12.75">
      <c r="A16" s="26" t="s">
        <v>15</v>
      </c>
      <c r="B16" s="132" t="s">
        <v>11</v>
      </c>
      <c r="C16" s="110">
        <v>78.14</v>
      </c>
      <c r="D16" s="85">
        <v>78.86</v>
      </c>
      <c r="E16" s="86">
        <v>98.13</v>
      </c>
      <c r="F16" s="87">
        <v>121.02</v>
      </c>
      <c r="G16" s="88">
        <v>129.63</v>
      </c>
      <c r="H16" s="88">
        <v>127.04</v>
      </c>
      <c r="I16" s="47">
        <v>135.18</v>
      </c>
      <c r="J16" s="112">
        <v>145.04</v>
      </c>
      <c r="K16" s="11">
        <v>140.87</v>
      </c>
      <c r="L16" s="11">
        <v>138.32</v>
      </c>
      <c r="M16" s="11">
        <v>137.82</v>
      </c>
      <c r="N16" s="65">
        <v>134.1</v>
      </c>
      <c r="O16" s="35">
        <f t="shared" si="0"/>
        <v>122.01249999999997</v>
      </c>
    </row>
    <row r="17" spans="1:15" ht="12.75">
      <c r="A17" s="26" t="s">
        <v>17</v>
      </c>
      <c r="B17" s="132" t="s">
        <v>12</v>
      </c>
      <c r="C17" s="110">
        <v>69.61</v>
      </c>
      <c r="D17" s="85">
        <v>72.32</v>
      </c>
      <c r="E17" s="86">
        <v>89.48</v>
      </c>
      <c r="F17" s="87">
        <v>109.21</v>
      </c>
      <c r="G17" s="88">
        <v>115.97</v>
      </c>
      <c r="H17" s="88">
        <v>115.75</v>
      </c>
      <c r="I17" s="47">
        <v>125.54</v>
      </c>
      <c r="J17" s="9">
        <v>137.85</v>
      </c>
      <c r="K17" s="11">
        <v>132.2</v>
      </c>
      <c r="L17" s="11">
        <v>129.71</v>
      </c>
      <c r="M17" s="11">
        <v>132.09</v>
      </c>
      <c r="N17" s="65">
        <v>126.22</v>
      </c>
      <c r="O17" s="35">
        <f t="shared" si="0"/>
        <v>112.99583333333334</v>
      </c>
    </row>
    <row r="18" spans="1:15" ht="12.75">
      <c r="A18" s="26"/>
      <c r="B18" s="132" t="s">
        <v>13</v>
      </c>
      <c r="C18" s="110">
        <v>76.83</v>
      </c>
      <c r="D18" s="85">
        <v>80.79</v>
      </c>
      <c r="E18" s="86">
        <v>95.48</v>
      </c>
      <c r="F18" s="87">
        <v>118.46</v>
      </c>
      <c r="G18" s="88">
        <v>127.54</v>
      </c>
      <c r="H18" s="88">
        <v>126.86</v>
      </c>
      <c r="I18" s="47">
        <v>134.04</v>
      </c>
      <c r="J18" s="9">
        <v>140.68</v>
      </c>
      <c r="K18" s="11">
        <v>134.95</v>
      </c>
      <c r="L18" s="11">
        <v>133.77</v>
      </c>
      <c r="M18" s="11">
        <v>134.11</v>
      </c>
      <c r="N18" s="65">
        <v>130.25</v>
      </c>
      <c r="O18" s="35">
        <f t="shared" si="0"/>
        <v>119.48000000000002</v>
      </c>
    </row>
    <row r="19" spans="1:15" ht="13.5" thickBot="1">
      <c r="A19" s="28"/>
      <c r="B19" s="133" t="s">
        <v>14</v>
      </c>
      <c r="C19" s="113">
        <v>64.58</v>
      </c>
      <c r="D19" s="91">
        <v>65.93</v>
      </c>
      <c r="E19" s="92">
        <v>78.56</v>
      </c>
      <c r="F19" s="93">
        <v>96.94</v>
      </c>
      <c r="G19" s="94">
        <v>103.61</v>
      </c>
      <c r="H19" s="94">
        <v>105.15</v>
      </c>
      <c r="I19" s="96">
        <v>115.31</v>
      </c>
      <c r="J19" s="97">
        <v>131.04</v>
      </c>
      <c r="K19" s="98">
        <v>120.96</v>
      </c>
      <c r="L19" s="98">
        <v>120.93</v>
      </c>
      <c r="M19" s="98">
        <v>122.03</v>
      </c>
      <c r="N19" s="99">
        <v>118.17</v>
      </c>
      <c r="O19" s="135">
        <f t="shared" si="0"/>
        <v>103.60083333333334</v>
      </c>
    </row>
    <row r="20" spans="1:15" ht="12.75">
      <c r="A20" s="24" t="s">
        <v>16</v>
      </c>
      <c r="B20" s="131" t="s">
        <v>20</v>
      </c>
      <c r="C20" s="107">
        <v>102.73</v>
      </c>
      <c r="D20" s="77">
        <v>107.26</v>
      </c>
      <c r="E20" s="78">
        <v>133.91</v>
      </c>
      <c r="F20" s="108">
        <v>167.58</v>
      </c>
      <c r="G20" s="109">
        <v>186.94</v>
      </c>
      <c r="H20" s="109">
        <v>181.62</v>
      </c>
      <c r="I20" s="43">
        <v>189.43</v>
      </c>
      <c r="J20" s="3">
        <v>190.01</v>
      </c>
      <c r="K20" s="7">
        <v>172.82</v>
      </c>
      <c r="L20" s="7">
        <v>174.49</v>
      </c>
      <c r="M20" s="7">
        <v>170.92</v>
      </c>
      <c r="N20" s="44">
        <v>156.61</v>
      </c>
      <c r="O20" s="34">
        <f t="shared" si="0"/>
        <v>161.19333333333336</v>
      </c>
    </row>
    <row r="21" spans="1:15" ht="13.5" thickBot="1">
      <c r="A21" s="28" t="s">
        <v>17</v>
      </c>
      <c r="B21" s="133" t="s">
        <v>10</v>
      </c>
      <c r="C21" s="111">
        <v>101.43</v>
      </c>
      <c r="D21" s="101">
        <v>107.4</v>
      </c>
      <c r="E21" s="102">
        <v>134.34</v>
      </c>
      <c r="F21" s="103">
        <v>167.88</v>
      </c>
      <c r="G21" s="104">
        <v>186.07</v>
      </c>
      <c r="H21" s="104">
        <v>181</v>
      </c>
      <c r="I21" s="54">
        <v>189.3</v>
      </c>
      <c r="J21" s="15">
        <v>189.83</v>
      </c>
      <c r="K21" s="18">
        <v>171.87</v>
      </c>
      <c r="L21" s="18">
        <v>174.83</v>
      </c>
      <c r="M21" s="18">
        <v>169.85</v>
      </c>
      <c r="N21" s="66">
        <v>155.16</v>
      </c>
      <c r="O21" s="36">
        <f t="shared" si="0"/>
        <v>160.74666666666664</v>
      </c>
    </row>
    <row r="22" spans="1:15" ht="12.75">
      <c r="A22" s="24" t="s">
        <v>37</v>
      </c>
      <c r="B22" s="131" t="s">
        <v>20</v>
      </c>
      <c r="C22" s="107">
        <v>104.52</v>
      </c>
      <c r="D22" s="77">
        <v>108.96</v>
      </c>
      <c r="E22" s="78">
        <v>136.33</v>
      </c>
      <c r="F22" s="108">
        <v>171.02</v>
      </c>
      <c r="G22" s="109">
        <v>190.89</v>
      </c>
      <c r="H22" s="109">
        <v>182.92</v>
      </c>
      <c r="I22" s="43">
        <v>193.39</v>
      </c>
      <c r="J22" s="3">
        <v>197.46</v>
      </c>
      <c r="K22" s="7">
        <v>180.44</v>
      </c>
      <c r="L22" s="7">
        <v>178.81</v>
      </c>
      <c r="M22" s="7">
        <v>176.84</v>
      </c>
      <c r="N22" s="44">
        <v>156.97</v>
      </c>
      <c r="O22" s="67">
        <f t="shared" si="0"/>
        <v>164.87916666666666</v>
      </c>
    </row>
    <row r="23" spans="1:15" ht="13.5" thickBot="1">
      <c r="A23" s="28" t="s">
        <v>17</v>
      </c>
      <c r="B23" s="133" t="s">
        <v>10</v>
      </c>
      <c r="C23" s="111">
        <v>102.83</v>
      </c>
      <c r="D23" s="101">
        <v>107.4</v>
      </c>
      <c r="E23" s="102">
        <v>134.34</v>
      </c>
      <c r="F23" s="103">
        <v>168.14</v>
      </c>
      <c r="G23" s="104">
        <v>188.67</v>
      </c>
      <c r="H23" s="104">
        <v>181.05</v>
      </c>
      <c r="I23" s="54">
        <v>191.12</v>
      </c>
      <c r="J23" s="15">
        <v>194.4</v>
      </c>
      <c r="K23" s="18">
        <v>177.98</v>
      </c>
      <c r="L23" s="18">
        <v>176.86</v>
      </c>
      <c r="M23" s="18">
        <v>174.53</v>
      </c>
      <c r="N23" s="66">
        <v>154.35</v>
      </c>
      <c r="O23" s="36">
        <f t="shared" si="0"/>
        <v>162.63916666666668</v>
      </c>
    </row>
    <row r="24" spans="1:15" ht="12.75">
      <c r="A24" s="24"/>
      <c r="B24" s="131" t="s">
        <v>10</v>
      </c>
      <c r="C24" s="114">
        <v>97.03</v>
      </c>
      <c r="D24" s="115">
        <v>100.89</v>
      </c>
      <c r="E24" s="116">
        <v>123.63</v>
      </c>
      <c r="F24" s="79">
        <v>153.73</v>
      </c>
      <c r="G24" s="80">
        <v>167.8</v>
      </c>
      <c r="H24" s="117">
        <v>166.35</v>
      </c>
      <c r="I24" s="118">
        <v>173.93</v>
      </c>
      <c r="J24" s="112">
        <v>179.93</v>
      </c>
      <c r="K24" s="23">
        <v>165.8</v>
      </c>
      <c r="L24" s="23">
        <v>165.21</v>
      </c>
      <c r="M24" s="23">
        <v>164.02</v>
      </c>
      <c r="N24" s="83">
        <v>152.34</v>
      </c>
      <c r="O24" s="34">
        <f t="shared" si="0"/>
        <v>150.88833333333332</v>
      </c>
    </row>
    <row r="25" spans="1:15" ht="12.75">
      <c r="A25" s="26" t="s">
        <v>19</v>
      </c>
      <c r="B25" s="132" t="s">
        <v>18</v>
      </c>
      <c r="C25" s="84">
        <v>85.13</v>
      </c>
      <c r="D25" s="85">
        <v>88.51</v>
      </c>
      <c r="E25" s="86">
        <v>103.15</v>
      </c>
      <c r="F25" s="87">
        <v>117.62</v>
      </c>
      <c r="G25" s="88">
        <v>126.23</v>
      </c>
      <c r="H25" s="119">
        <v>129.29</v>
      </c>
      <c r="I25" s="47">
        <v>136.58</v>
      </c>
      <c r="J25" s="9">
        <v>143.18</v>
      </c>
      <c r="K25" s="11">
        <v>136.98</v>
      </c>
      <c r="L25" s="11">
        <v>136.61</v>
      </c>
      <c r="M25" s="11">
        <v>137.13</v>
      </c>
      <c r="N25" s="65">
        <v>132.89</v>
      </c>
      <c r="O25" s="35">
        <f t="shared" si="0"/>
        <v>122.77500000000002</v>
      </c>
    </row>
    <row r="26" spans="1:15" ht="12.75">
      <c r="A26" s="26" t="s">
        <v>17</v>
      </c>
      <c r="B26" s="132" t="s">
        <v>13</v>
      </c>
      <c r="C26" s="84">
        <v>84.3</v>
      </c>
      <c r="D26" s="85">
        <v>85.48</v>
      </c>
      <c r="E26" s="86">
        <v>99.08</v>
      </c>
      <c r="F26" s="87">
        <v>115.85</v>
      </c>
      <c r="G26" s="88">
        <v>123.94</v>
      </c>
      <c r="H26" s="119">
        <v>126.99</v>
      </c>
      <c r="I26" s="47">
        <v>135.88</v>
      </c>
      <c r="J26" s="9">
        <v>140</v>
      </c>
      <c r="K26" s="11">
        <v>136.76</v>
      </c>
      <c r="L26" s="11">
        <v>136.23</v>
      </c>
      <c r="M26" s="11">
        <v>136.79</v>
      </c>
      <c r="N26" s="65">
        <v>132.5</v>
      </c>
      <c r="O26" s="35">
        <f t="shared" si="0"/>
        <v>121.14999999999999</v>
      </c>
    </row>
    <row r="27" spans="1:15" ht="13.5" thickBot="1">
      <c r="A27" s="28"/>
      <c r="B27" s="133" t="s">
        <v>14</v>
      </c>
      <c r="C27" s="100">
        <v>73.7</v>
      </c>
      <c r="D27" s="101">
        <v>75.07</v>
      </c>
      <c r="E27" s="102">
        <v>84.32</v>
      </c>
      <c r="F27" s="103">
        <v>98.55</v>
      </c>
      <c r="G27" s="104">
        <v>104.62</v>
      </c>
      <c r="H27" s="120">
        <v>105.86</v>
      </c>
      <c r="I27" s="96">
        <v>110.99</v>
      </c>
      <c r="J27" s="97">
        <v>124.75</v>
      </c>
      <c r="K27" s="98">
        <v>120.7</v>
      </c>
      <c r="L27" s="98">
        <v>120.54</v>
      </c>
      <c r="M27" s="98">
        <v>122.17</v>
      </c>
      <c r="N27" s="99">
        <v>118.1</v>
      </c>
      <c r="O27" s="36">
        <f t="shared" si="0"/>
        <v>104.94749999999999</v>
      </c>
    </row>
    <row r="28" spans="1:15" ht="12.75">
      <c r="A28" s="24" t="s">
        <v>21</v>
      </c>
      <c r="B28" s="131" t="s">
        <v>20</v>
      </c>
      <c r="C28" s="76">
        <v>103.24</v>
      </c>
      <c r="D28" s="77">
        <v>108.39</v>
      </c>
      <c r="E28" s="78">
        <v>135.03</v>
      </c>
      <c r="F28" s="108">
        <v>170.68</v>
      </c>
      <c r="G28" s="109">
        <v>189.02</v>
      </c>
      <c r="H28" s="81">
        <v>183.95</v>
      </c>
      <c r="I28" s="43">
        <v>192.44</v>
      </c>
      <c r="J28" s="63">
        <v>196</v>
      </c>
      <c r="K28" s="7">
        <v>177.57</v>
      </c>
      <c r="L28" s="7">
        <v>178.72</v>
      </c>
      <c r="M28" s="7">
        <v>175.2</v>
      </c>
      <c r="N28" s="121">
        <v>159.17</v>
      </c>
      <c r="O28" s="136">
        <f t="shared" si="0"/>
        <v>164.1175</v>
      </c>
    </row>
    <row r="29" spans="1:15" ht="13.5" thickBot="1">
      <c r="A29" s="28" t="s">
        <v>17</v>
      </c>
      <c r="B29" s="134" t="s">
        <v>10</v>
      </c>
      <c r="C29" s="100">
        <v>101.9</v>
      </c>
      <c r="D29" s="101">
        <v>107.08</v>
      </c>
      <c r="E29" s="102">
        <v>133.85</v>
      </c>
      <c r="F29" s="103">
        <v>168.77</v>
      </c>
      <c r="G29" s="104">
        <v>188.21</v>
      </c>
      <c r="H29" s="105">
        <v>183.67</v>
      </c>
      <c r="I29" s="122">
        <v>190.99</v>
      </c>
      <c r="J29" s="123">
        <v>194.84</v>
      </c>
      <c r="K29" s="16">
        <v>176.9</v>
      </c>
      <c r="L29" s="16">
        <v>176.88</v>
      </c>
      <c r="M29" s="16">
        <v>173.31</v>
      </c>
      <c r="N29" s="124">
        <v>157.13</v>
      </c>
      <c r="O29" s="137">
        <f t="shared" si="0"/>
        <v>162.79416666666668</v>
      </c>
    </row>
    <row r="30" spans="1:7" ht="15">
      <c r="A30" s="707" t="s">
        <v>22</v>
      </c>
      <c r="B30" s="707"/>
      <c r="C30" s="707"/>
      <c r="D30" s="707"/>
      <c r="E30" s="707"/>
      <c r="F30" s="707"/>
      <c r="G30" s="707"/>
    </row>
    <row r="31" ht="12.75">
      <c r="B31" s="1" t="s">
        <v>35</v>
      </c>
    </row>
    <row r="32" ht="12.75">
      <c r="B32" s="2" t="s">
        <v>36</v>
      </c>
    </row>
    <row r="39" spans="1:15" ht="15.75">
      <c r="A39" s="708" t="s">
        <v>47</v>
      </c>
      <c r="B39" s="708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</row>
    <row r="40" spans="1:15" ht="15.75">
      <c r="A40" s="708" t="s">
        <v>43</v>
      </c>
      <c r="B40" s="708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08"/>
    </row>
    <row r="41" ht="13.5" thickBot="1"/>
    <row r="42" spans="1:15" ht="15.75" thickBot="1">
      <c r="A42" s="709" t="s">
        <v>4</v>
      </c>
      <c r="B42" s="709" t="s">
        <v>5</v>
      </c>
      <c r="C42" s="717" t="s">
        <v>41</v>
      </c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8"/>
    </row>
    <row r="43" spans="1:15" ht="15.75" thickBot="1">
      <c r="A43" s="710"/>
      <c r="B43" s="710"/>
      <c r="C43" s="176" t="s">
        <v>29</v>
      </c>
      <c r="D43" s="173" t="s">
        <v>30</v>
      </c>
      <c r="E43" s="173" t="s">
        <v>31</v>
      </c>
      <c r="F43" s="173" t="s">
        <v>32</v>
      </c>
      <c r="G43" s="173" t="s">
        <v>33</v>
      </c>
      <c r="H43" s="173" t="s">
        <v>34</v>
      </c>
      <c r="I43" s="173" t="s">
        <v>23</v>
      </c>
      <c r="J43" s="173" t="s">
        <v>24</v>
      </c>
      <c r="K43" s="173" t="s">
        <v>25</v>
      </c>
      <c r="L43" s="173" t="s">
        <v>26</v>
      </c>
      <c r="M43" s="174" t="s">
        <v>27</v>
      </c>
      <c r="N43" s="175" t="s">
        <v>28</v>
      </c>
      <c r="O43" s="75" t="s">
        <v>39</v>
      </c>
    </row>
    <row r="44" spans="1:15" ht="12.75">
      <c r="A44" s="68"/>
      <c r="B44" s="69" t="s">
        <v>2</v>
      </c>
      <c r="C44" s="138"/>
      <c r="D44" s="139">
        <v>27.32</v>
      </c>
      <c r="E44" s="140">
        <v>30.47</v>
      </c>
      <c r="F44" s="141">
        <v>33.02</v>
      </c>
      <c r="G44" s="141">
        <v>37.7</v>
      </c>
      <c r="H44" s="23">
        <v>39.88</v>
      </c>
      <c r="I44" s="142">
        <v>43.51</v>
      </c>
      <c r="J44" s="118">
        <v>41.24</v>
      </c>
      <c r="K44" s="22">
        <v>41.2</v>
      </c>
      <c r="L44" s="23">
        <v>46.72</v>
      </c>
      <c r="M44" s="23">
        <v>78.89</v>
      </c>
      <c r="N44" s="83">
        <v>46.38</v>
      </c>
      <c r="O44" s="161">
        <f>AVERAGE(C44:N44)</f>
        <v>42.393636363636354</v>
      </c>
    </row>
    <row r="45" spans="1:15" ht="12.75">
      <c r="A45" s="69" t="s">
        <v>0</v>
      </c>
      <c r="B45" s="69" t="s">
        <v>3</v>
      </c>
      <c r="C45" s="143"/>
      <c r="D45" s="13">
        <v>22.08</v>
      </c>
      <c r="E45" s="46">
        <v>24.49</v>
      </c>
      <c r="F45" s="11">
        <v>25.76</v>
      </c>
      <c r="G45" s="11">
        <v>29.87</v>
      </c>
      <c r="H45" s="11">
        <v>32.22</v>
      </c>
      <c r="I45" s="144">
        <v>35.8</v>
      </c>
      <c r="J45" s="47">
        <v>35.57</v>
      </c>
      <c r="K45" s="10">
        <v>33.35</v>
      </c>
      <c r="L45" s="11">
        <v>37.7</v>
      </c>
      <c r="M45" s="11">
        <v>40.1</v>
      </c>
      <c r="N45" s="65">
        <v>38.29</v>
      </c>
      <c r="O45" s="162">
        <f aca="true" t="shared" si="1" ref="O45:O66">AVERAGE(C45:N45)</f>
        <v>32.293636363636374</v>
      </c>
    </row>
    <row r="46" spans="1:15" ht="12.75">
      <c r="A46" s="69" t="s">
        <v>1</v>
      </c>
      <c r="B46" s="69" t="s">
        <v>6</v>
      </c>
      <c r="C46" s="143"/>
      <c r="D46" s="13">
        <v>21.66</v>
      </c>
      <c r="E46" s="46">
        <v>24.7</v>
      </c>
      <c r="F46" s="11">
        <v>27.97</v>
      </c>
      <c r="G46" s="11">
        <v>34.8</v>
      </c>
      <c r="H46" s="11">
        <v>37.93</v>
      </c>
      <c r="I46" s="144">
        <v>41.78</v>
      </c>
      <c r="J46" s="47">
        <v>39.99</v>
      </c>
      <c r="K46" s="10">
        <v>36.01</v>
      </c>
      <c r="L46" s="11">
        <v>38.34</v>
      </c>
      <c r="M46" s="11">
        <v>37.33</v>
      </c>
      <c r="N46" s="65">
        <v>35.3</v>
      </c>
      <c r="O46" s="162">
        <f t="shared" si="1"/>
        <v>34.16454545454546</v>
      </c>
    </row>
    <row r="47" spans="1:15" ht="12.75">
      <c r="A47" s="69"/>
      <c r="B47" s="166" t="s">
        <v>7</v>
      </c>
      <c r="C47" s="143"/>
      <c r="D47" s="13">
        <v>21.28</v>
      </c>
      <c r="E47" s="46">
        <v>24.23</v>
      </c>
      <c r="F47" s="11">
        <v>27.54</v>
      </c>
      <c r="G47" s="11">
        <v>34.27</v>
      </c>
      <c r="H47" s="11">
        <v>37.26</v>
      </c>
      <c r="I47" s="144">
        <v>41.06</v>
      </c>
      <c r="J47" s="47">
        <v>39.29</v>
      </c>
      <c r="K47" s="145">
        <v>35.26</v>
      </c>
      <c r="L47" s="98">
        <v>37.6</v>
      </c>
      <c r="M47" s="98">
        <v>36.67</v>
      </c>
      <c r="N47" s="99">
        <v>34.67</v>
      </c>
      <c r="O47" s="162">
        <f t="shared" si="1"/>
        <v>33.55727272727273</v>
      </c>
    </row>
    <row r="48" spans="1:15" ht="13.5" thickBot="1">
      <c r="A48" s="70"/>
      <c r="B48" s="69" t="s">
        <v>44</v>
      </c>
      <c r="C48" s="146"/>
      <c r="D48" s="139">
        <v>20.13</v>
      </c>
      <c r="E48" s="140">
        <v>23.21</v>
      </c>
      <c r="F48" s="141">
        <v>26.55</v>
      </c>
      <c r="G48" s="141">
        <v>33.46</v>
      </c>
      <c r="H48" s="98">
        <v>36.59</v>
      </c>
      <c r="I48" s="142">
        <v>40.18</v>
      </c>
      <c r="J48" s="96">
        <v>38.2</v>
      </c>
      <c r="K48" s="145">
        <v>35.49</v>
      </c>
      <c r="L48" s="98">
        <v>36.66</v>
      </c>
      <c r="M48" s="98">
        <v>35.89</v>
      </c>
      <c r="N48" s="99">
        <v>34.07</v>
      </c>
      <c r="O48" s="163">
        <f t="shared" si="1"/>
        <v>32.766363636363636</v>
      </c>
    </row>
    <row r="49" spans="1:15" ht="12.75">
      <c r="A49" s="24" t="s">
        <v>38</v>
      </c>
      <c r="B49" s="167">
        <v>7</v>
      </c>
      <c r="C49" s="147"/>
      <c r="D49" s="148">
        <v>22.51</v>
      </c>
      <c r="E49" s="149">
        <v>25.46</v>
      </c>
      <c r="F49" s="5">
        <v>29.45</v>
      </c>
      <c r="G49" s="5">
        <v>35.92</v>
      </c>
      <c r="H49" s="7">
        <v>39.3</v>
      </c>
      <c r="I49" s="150">
        <v>42.57</v>
      </c>
      <c r="J49" s="43">
        <v>40.94</v>
      </c>
      <c r="K49" s="4">
        <v>36.76</v>
      </c>
      <c r="L49" s="7">
        <v>39.27</v>
      </c>
      <c r="M49" s="7">
        <v>38.47</v>
      </c>
      <c r="N49" s="44">
        <v>36.71</v>
      </c>
      <c r="O49" s="164">
        <f t="shared" si="1"/>
        <v>35.21454545454545</v>
      </c>
    </row>
    <row r="50" spans="1:15" ht="12.75">
      <c r="A50" s="26" t="s">
        <v>8</v>
      </c>
      <c r="B50" s="168" t="s">
        <v>9</v>
      </c>
      <c r="C50" s="143"/>
      <c r="D50" s="13">
        <v>21.99</v>
      </c>
      <c r="E50" s="46">
        <v>24.91</v>
      </c>
      <c r="F50" s="11">
        <v>28.76</v>
      </c>
      <c r="G50" s="11">
        <v>35.02</v>
      </c>
      <c r="H50" s="11">
        <v>38.61</v>
      </c>
      <c r="I50" s="144">
        <v>41.86</v>
      </c>
      <c r="J50" s="47">
        <v>40.17</v>
      </c>
      <c r="K50" s="10">
        <v>36.12</v>
      </c>
      <c r="L50" s="11">
        <v>38.4</v>
      </c>
      <c r="M50" s="11">
        <v>37.65</v>
      </c>
      <c r="N50" s="65">
        <v>36.02</v>
      </c>
      <c r="O50" s="162">
        <f t="shared" si="1"/>
        <v>34.50090909090909</v>
      </c>
    </row>
    <row r="51" spans="1:15" ht="13.5" thickBot="1">
      <c r="A51" s="28"/>
      <c r="B51" s="169">
        <v>8</v>
      </c>
      <c r="C51" s="151"/>
      <c r="D51" s="152">
        <v>20.92</v>
      </c>
      <c r="E51" s="153">
        <v>23.86</v>
      </c>
      <c r="F51" s="16">
        <v>27.72</v>
      </c>
      <c r="G51" s="16">
        <v>33.65</v>
      </c>
      <c r="H51" s="18">
        <v>37.66</v>
      </c>
      <c r="I51" s="154">
        <v>40.85</v>
      </c>
      <c r="J51" s="54">
        <v>39.67</v>
      </c>
      <c r="K51" s="14">
        <v>35.23</v>
      </c>
      <c r="L51" s="18">
        <v>37.39</v>
      </c>
      <c r="M51" s="18">
        <v>36.73</v>
      </c>
      <c r="N51" s="66">
        <v>35.2</v>
      </c>
      <c r="O51" s="165">
        <f t="shared" si="1"/>
        <v>33.53454545454545</v>
      </c>
    </row>
    <row r="52" spans="1:15" ht="12.75">
      <c r="A52" s="24"/>
      <c r="B52" s="68" t="s">
        <v>10</v>
      </c>
      <c r="C52" s="147"/>
      <c r="D52" s="148">
        <v>30.26</v>
      </c>
      <c r="E52" s="149">
        <v>33.08</v>
      </c>
      <c r="F52" s="5">
        <v>39.61</v>
      </c>
      <c r="G52" s="5">
        <v>44.74</v>
      </c>
      <c r="H52" s="7">
        <v>44.46</v>
      </c>
      <c r="I52" s="150">
        <v>48.63</v>
      </c>
      <c r="J52" s="43">
        <v>48.33</v>
      </c>
      <c r="K52" s="4">
        <v>46.07</v>
      </c>
      <c r="L52" s="7">
        <v>50.35</v>
      </c>
      <c r="M52" s="7">
        <v>52.9</v>
      </c>
      <c r="N52" s="44">
        <v>52.31</v>
      </c>
      <c r="O52" s="164">
        <f t="shared" si="1"/>
        <v>44.61272727272728</v>
      </c>
    </row>
    <row r="53" spans="1:15" ht="12.75">
      <c r="A53" s="26" t="s">
        <v>15</v>
      </c>
      <c r="B53" s="69" t="s">
        <v>11</v>
      </c>
      <c r="C53" s="143"/>
      <c r="D53" s="155">
        <v>25.36</v>
      </c>
      <c r="E53" s="46">
        <v>27.66</v>
      </c>
      <c r="F53" s="11">
        <v>32.71</v>
      </c>
      <c r="G53" s="11">
        <v>36.19</v>
      </c>
      <c r="H53" s="11">
        <v>35</v>
      </c>
      <c r="I53" s="156">
        <v>39.46</v>
      </c>
      <c r="J53" s="157">
        <v>40.38</v>
      </c>
      <c r="K53" s="10">
        <v>40.82</v>
      </c>
      <c r="L53" s="11">
        <v>44.52</v>
      </c>
      <c r="M53" s="11">
        <v>46.52</v>
      </c>
      <c r="N53" s="65">
        <v>46.56</v>
      </c>
      <c r="O53" s="162">
        <f t="shared" si="1"/>
        <v>37.74363636363636</v>
      </c>
    </row>
    <row r="54" spans="1:15" ht="12.75">
      <c r="A54" s="26" t="s">
        <v>17</v>
      </c>
      <c r="B54" s="69" t="s">
        <v>12</v>
      </c>
      <c r="C54" s="143"/>
      <c r="D54" s="13">
        <v>23.25</v>
      </c>
      <c r="E54" s="46">
        <v>25.25</v>
      </c>
      <c r="F54" s="11">
        <v>29.52</v>
      </c>
      <c r="G54" s="11">
        <v>32.38</v>
      </c>
      <c r="H54" s="11">
        <v>31.89</v>
      </c>
      <c r="I54" s="156">
        <v>36.63</v>
      </c>
      <c r="J54" s="157">
        <v>38.38</v>
      </c>
      <c r="K54" s="10">
        <v>38.3</v>
      </c>
      <c r="L54" s="11">
        <v>41.74</v>
      </c>
      <c r="M54" s="11">
        <v>44.59</v>
      </c>
      <c r="N54" s="65">
        <v>43.83</v>
      </c>
      <c r="O54" s="162">
        <f t="shared" si="1"/>
        <v>35.06909090909091</v>
      </c>
    </row>
    <row r="55" spans="1:15" ht="12.75">
      <c r="A55" s="26"/>
      <c r="B55" s="69" t="s">
        <v>13</v>
      </c>
      <c r="C55" s="143"/>
      <c r="D55" s="158">
        <v>25.98</v>
      </c>
      <c r="E55" s="46">
        <v>26.97</v>
      </c>
      <c r="F55" s="11">
        <v>32.02</v>
      </c>
      <c r="G55" s="11">
        <v>35.61</v>
      </c>
      <c r="H55" s="11">
        <v>34.96</v>
      </c>
      <c r="I55" s="156">
        <v>39.14</v>
      </c>
      <c r="J55" s="157">
        <v>39.16</v>
      </c>
      <c r="K55" s="10">
        <v>39.1</v>
      </c>
      <c r="L55" s="11">
        <v>43.05</v>
      </c>
      <c r="M55" s="11">
        <v>45.27</v>
      </c>
      <c r="N55" s="65">
        <v>45.23</v>
      </c>
      <c r="O55" s="162">
        <f t="shared" si="1"/>
        <v>36.95363636363636</v>
      </c>
    </row>
    <row r="56" spans="1:15" ht="13.5" thickBot="1">
      <c r="A56" s="28"/>
      <c r="B56" s="70" t="s">
        <v>14</v>
      </c>
      <c r="C56" s="151"/>
      <c r="D56" s="152">
        <v>21.2</v>
      </c>
      <c r="E56" s="153">
        <v>22.21</v>
      </c>
      <c r="F56" s="16">
        <v>26.2</v>
      </c>
      <c r="G56" s="16">
        <v>28.93</v>
      </c>
      <c r="H56" s="18">
        <v>28.98</v>
      </c>
      <c r="I56" s="159">
        <v>33.65</v>
      </c>
      <c r="J56" s="106">
        <v>36.49</v>
      </c>
      <c r="K56" s="14">
        <v>35.05</v>
      </c>
      <c r="L56" s="18">
        <v>38.92</v>
      </c>
      <c r="M56" s="18">
        <v>41.19</v>
      </c>
      <c r="N56" s="66">
        <v>41.03</v>
      </c>
      <c r="O56" s="165">
        <f t="shared" si="1"/>
        <v>32.16818181818182</v>
      </c>
    </row>
    <row r="57" spans="1:15" ht="12.75">
      <c r="A57" s="24" t="s">
        <v>16</v>
      </c>
      <c r="B57" s="68" t="s">
        <v>20</v>
      </c>
      <c r="C57" s="147"/>
      <c r="D57" s="148">
        <v>34.49</v>
      </c>
      <c r="E57" s="149">
        <v>37.86</v>
      </c>
      <c r="F57" s="5">
        <v>45.29</v>
      </c>
      <c r="G57" s="5">
        <v>52.19</v>
      </c>
      <c r="H57" s="7">
        <v>50.01</v>
      </c>
      <c r="I57" s="150">
        <v>55.3</v>
      </c>
      <c r="J57" s="43">
        <v>52.91</v>
      </c>
      <c r="K57" s="4">
        <v>50.07</v>
      </c>
      <c r="L57" s="7">
        <v>56.16</v>
      </c>
      <c r="M57" s="7">
        <v>57.7</v>
      </c>
      <c r="N57" s="44">
        <v>54.38</v>
      </c>
      <c r="O57" s="164">
        <f t="shared" si="1"/>
        <v>49.66909090909091</v>
      </c>
    </row>
    <row r="58" spans="1:15" ht="13.5" thickBot="1">
      <c r="A58" s="28" t="s">
        <v>17</v>
      </c>
      <c r="B58" s="70" t="s">
        <v>10</v>
      </c>
      <c r="C58" s="151"/>
      <c r="D58" s="19">
        <v>34.53</v>
      </c>
      <c r="E58" s="53">
        <v>38</v>
      </c>
      <c r="F58" s="18">
        <v>45.29</v>
      </c>
      <c r="G58" s="18">
        <v>51.95</v>
      </c>
      <c r="H58" s="18">
        <v>49.84</v>
      </c>
      <c r="I58" s="154">
        <v>55.27</v>
      </c>
      <c r="J58" s="54">
        <v>52.86</v>
      </c>
      <c r="K58" s="14">
        <v>49.8</v>
      </c>
      <c r="L58" s="18">
        <v>56.25</v>
      </c>
      <c r="M58" s="18">
        <v>57.33</v>
      </c>
      <c r="N58" s="66">
        <v>53.87</v>
      </c>
      <c r="O58" s="165">
        <f t="shared" si="1"/>
        <v>49.54454545454546</v>
      </c>
    </row>
    <row r="59" spans="1:15" ht="12.75">
      <c r="A59" s="24" t="s">
        <v>37</v>
      </c>
      <c r="B59" s="69" t="s">
        <v>20</v>
      </c>
      <c r="C59" s="147"/>
      <c r="D59" s="148">
        <v>35.04</v>
      </c>
      <c r="E59" s="149">
        <v>38.55</v>
      </c>
      <c r="F59" s="5">
        <v>46.22</v>
      </c>
      <c r="G59" s="5">
        <v>53.29</v>
      </c>
      <c r="H59" s="7">
        <v>50.37</v>
      </c>
      <c r="I59" s="160">
        <v>56.46</v>
      </c>
      <c r="J59" s="43">
        <v>54.98</v>
      </c>
      <c r="K59" s="4">
        <v>52.28</v>
      </c>
      <c r="L59" s="7">
        <v>57.54</v>
      </c>
      <c r="M59" s="7">
        <v>59.69</v>
      </c>
      <c r="N59" s="44">
        <v>54.49</v>
      </c>
      <c r="O59" s="164">
        <f t="shared" si="1"/>
        <v>50.81000000000001</v>
      </c>
    </row>
    <row r="60" spans="1:15" ht="13.5" thickBot="1">
      <c r="A60" s="28" t="s">
        <v>17</v>
      </c>
      <c r="B60" s="70" t="s">
        <v>10</v>
      </c>
      <c r="C60" s="151"/>
      <c r="D60" s="19">
        <v>34.53</v>
      </c>
      <c r="E60" s="53">
        <v>38</v>
      </c>
      <c r="F60" s="18">
        <v>45.44</v>
      </c>
      <c r="G60" s="18">
        <v>52.67</v>
      </c>
      <c r="H60" s="18">
        <v>49.85</v>
      </c>
      <c r="I60" s="154">
        <v>55.8</v>
      </c>
      <c r="J60" s="54">
        <v>54.13</v>
      </c>
      <c r="K60" s="14">
        <v>51.56</v>
      </c>
      <c r="L60" s="18">
        <v>56.91</v>
      </c>
      <c r="M60" s="18">
        <v>58.91</v>
      </c>
      <c r="N60" s="66">
        <v>53.58</v>
      </c>
      <c r="O60" s="165">
        <f t="shared" si="1"/>
        <v>50.125454545454545</v>
      </c>
    </row>
    <row r="61" spans="1:15" ht="12.75">
      <c r="A61" s="24"/>
      <c r="B61" s="170" t="s">
        <v>10</v>
      </c>
      <c r="C61" s="147"/>
      <c r="D61" s="148">
        <v>32.44</v>
      </c>
      <c r="E61" s="149">
        <v>34.97</v>
      </c>
      <c r="F61" s="5">
        <v>41.55</v>
      </c>
      <c r="G61" s="5">
        <v>46.84</v>
      </c>
      <c r="H61" s="7">
        <v>45.81</v>
      </c>
      <c r="I61" s="150">
        <v>50.78</v>
      </c>
      <c r="J61" s="43">
        <v>50.09</v>
      </c>
      <c r="K61" s="4">
        <v>48.04</v>
      </c>
      <c r="L61" s="7">
        <v>53.18</v>
      </c>
      <c r="M61" s="7">
        <v>55.36</v>
      </c>
      <c r="N61" s="44">
        <v>52.89</v>
      </c>
      <c r="O61" s="164">
        <f t="shared" si="1"/>
        <v>46.540909090909096</v>
      </c>
    </row>
    <row r="62" spans="1:15" ht="12.75">
      <c r="A62" s="26" t="s">
        <v>19</v>
      </c>
      <c r="B62" s="166" t="s">
        <v>18</v>
      </c>
      <c r="C62" s="143"/>
      <c r="D62" s="155">
        <v>28.46</v>
      </c>
      <c r="E62" s="46">
        <v>29.19</v>
      </c>
      <c r="F62" s="11">
        <v>31.79</v>
      </c>
      <c r="G62" s="11">
        <v>35.24</v>
      </c>
      <c r="H62" s="11">
        <v>35.63</v>
      </c>
      <c r="I62" s="144">
        <v>39.9</v>
      </c>
      <c r="J62" s="47">
        <v>39.87</v>
      </c>
      <c r="K62" s="10">
        <v>39.7</v>
      </c>
      <c r="L62" s="11">
        <v>43.98</v>
      </c>
      <c r="M62" s="11">
        <v>46.29</v>
      </c>
      <c r="N62" s="65">
        <v>46.14</v>
      </c>
      <c r="O62" s="162">
        <f t="shared" si="1"/>
        <v>37.83545454545455</v>
      </c>
    </row>
    <row r="63" spans="1:15" ht="12.75">
      <c r="A63" s="26" t="s">
        <v>17</v>
      </c>
      <c r="B63" s="166" t="s">
        <v>13</v>
      </c>
      <c r="C63" s="143"/>
      <c r="D63" s="13">
        <v>27.48</v>
      </c>
      <c r="E63" s="46">
        <v>28.07</v>
      </c>
      <c r="F63" s="11">
        <v>31.31</v>
      </c>
      <c r="G63" s="11">
        <v>34.6</v>
      </c>
      <c r="H63" s="11">
        <v>34.99</v>
      </c>
      <c r="I63" s="156">
        <v>39.7</v>
      </c>
      <c r="J63" s="157">
        <v>38.98</v>
      </c>
      <c r="K63" s="10">
        <v>39.63</v>
      </c>
      <c r="L63" s="11">
        <v>43.86</v>
      </c>
      <c r="M63" s="11">
        <v>46.17</v>
      </c>
      <c r="N63" s="65">
        <v>46.01</v>
      </c>
      <c r="O63" s="162">
        <f t="shared" si="1"/>
        <v>37.34545454545455</v>
      </c>
    </row>
    <row r="64" spans="1:15" ht="13.5" thickBot="1">
      <c r="A64" s="28"/>
      <c r="B64" s="171" t="s">
        <v>14</v>
      </c>
      <c r="C64" s="151"/>
      <c r="D64" s="152">
        <v>24.14</v>
      </c>
      <c r="E64" s="153">
        <v>23.89</v>
      </c>
      <c r="F64" s="16">
        <v>26.64</v>
      </c>
      <c r="G64" s="16">
        <v>29.21</v>
      </c>
      <c r="H64" s="18">
        <v>29.17</v>
      </c>
      <c r="I64" s="159">
        <v>32.42</v>
      </c>
      <c r="J64" s="106">
        <v>34.74</v>
      </c>
      <c r="K64" s="14">
        <v>34.97</v>
      </c>
      <c r="L64" s="18">
        <v>38.82</v>
      </c>
      <c r="M64" s="18">
        <v>41.24</v>
      </c>
      <c r="N64" s="66">
        <v>41.01</v>
      </c>
      <c r="O64" s="165">
        <f t="shared" si="1"/>
        <v>32.38636363636364</v>
      </c>
    </row>
    <row r="65" spans="1:15" ht="12.75">
      <c r="A65" s="24" t="s">
        <v>21</v>
      </c>
      <c r="B65" s="68" t="s">
        <v>20</v>
      </c>
      <c r="C65" s="147"/>
      <c r="D65" s="148">
        <v>34.85</v>
      </c>
      <c r="E65" s="149">
        <v>38.18</v>
      </c>
      <c r="F65" s="5">
        <v>46.13</v>
      </c>
      <c r="G65" s="5">
        <v>52.77</v>
      </c>
      <c r="H65" s="7">
        <v>50.86</v>
      </c>
      <c r="I65" s="150">
        <v>56.19</v>
      </c>
      <c r="J65" s="43">
        <v>54.57</v>
      </c>
      <c r="K65" s="4">
        <v>51.45</v>
      </c>
      <c r="L65" s="7">
        <v>57.52</v>
      </c>
      <c r="M65" s="7">
        <v>59.14</v>
      </c>
      <c r="N65" s="44">
        <v>55.26</v>
      </c>
      <c r="O65" s="164">
        <f t="shared" si="1"/>
        <v>50.629090909090905</v>
      </c>
    </row>
    <row r="66" spans="1:15" ht="15" thickBot="1">
      <c r="A66" s="28" t="s">
        <v>17</v>
      </c>
      <c r="B66" s="172" t="s">
        <v>10</v>
      </c>
      <c r="C66" s="151"/>
      <c r="D66" s="19">
        <v>34.43</v>
      </c>
      <c r="E66" s="53">
        <v>37.84</v>
      </c>
      <c r="F66" s="18">
        <v>45.61</v>
      </c>
      <c r="G66" s="18">
        <v>52.54</v>
      </c>
      <c r="H66" s="18">
        <v>50.58</v>
      </c>
      <c r="I66" s="154">
        <v>55.77</v>
      </c>
      <c r="J66" s="54">
        <v>54.25</v>
      </c>
      <c r="K66" s="14">
        <v>51.25</v>
      </c>
      <c r="L66" s="18">
        <v>56.92</v>
      </c>
      <c r="M66" s="18">
        <v>58.5</v>
      </c>
      <c r="N66" s="66">
        <v>54.56</v>
      </c>
      <c r="O66" s="165">
        <f t="shared" si="1"/>
        <v>50.20454545454545</v>
      </c>
    </row>
    <row r="67" spans="1:7" ht="15">
      <c r="A67" s="707" t="s">
        <v>22</v>
      </c>
      <c r="B67" s="707"/>
      <c r="C67" s="707"/>
      <c r="D67" s="707"/>
      <c r="E67" s="707"/>
      <c r="F67" s="707"/>
      <c r="G67" s="707"/>
    </row>
    <row r="68" ht="12.75">
      <c r="B68" s="1" t="s">
        <v>35</v>
      </c>
    </row>
    <row r="69" ht="12.75">
      <c r="B69" s="2" t="s">
        <v>36</v>
      </c>
    </row>
  </sheetData>
  <sheetProtection/>
  <mergeCells count="12">
    <mergeCell ref="A39:O39"/>
    <mergeCell ref="A40:O40"/>
    <mergeCell ref="C42:O42"/>
    <mergeCell ref="A67:G67"/>
    <mergeCell ref="A42:A43"/>
    <mergeCell ref="B42:B43"/>
    <mergeCell ref="A2:O2"/>
    <mergeCell ref="A3:O3"/>
    <mergeCell ref="C5:O5"/>
    <mergeCell ref="A30:G30"/>
    <mergeCell ref="A5:A6"/>
    <mergeCell ref="B5:B6"/>
  </mergeCells>
  <printOptions/>
  <pageMargins left="0.78" right="0.3937007874015748" top="1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1"/>
  <sheetViews>
    <sheetView zoomScale="75" zoomScaleNormal="75" zoomScalePageLayoutView="0" workbookViewId="0" topLeftCell="A3">
      <selection activeCell="V18" sqref="V18"/>
    </sheetView>
  </sheetViews>
  <sheetFormatPr defaultColWidth="9.140625" defaultRowHeight="12.75"/>
  <cols>
    <col min="1" max="1" width="14.00390625" style="0" bestFit="1" customWidth="1"/>
    <col min="2" max="2" width="15.8515625" style="0" customWidth="1"/>
    <col min="3" max="12" width="7.7109375" style="0" customWidth="1"/>
    <col min="13" max="13" width="8.7109375" style="0" customWidth="1"/>
    <col min="14" max="14" width="7.7109375" style="0" customWidth="1"/>
    <col min="15" max="15" width="9.7109375" style="0" customWidth="1"/>
  </cols>
  <sheetData>
    <row r="2" spans="1:15" ht="15.75">
      <c r="A2" s="708" t="s">
        <v>46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5.75">
      <c r="A3" s="708" t="s">
        <v>48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09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15" ht="15" thickBot="1">
      <c r="A6" s="710"/>
      <c r="B6" s="720"/>
      <c r="C6" s="216" t="s">
        <v>29</v>
      </c>
      <c r="D6" s="215" t="s">
        <v>30</v>
      </c>
      <c r="E6" s="215" t="s">
        <v>31</v>
      </c>
      <c r="F6" s="215" t="s">
        <v>32</v>
      </c>
      <c r="G6" s="215" t="s">
        <v>33</v>
      </c>
      <c r="H6" s="215" t="s">
        <v>34</v>
      </c>
      <c r="I6" s="215" t="s">
        <v>23</v>
      </c>
      <c r="J6" s="215" t="s">
        <v>24</v>
      </c>
      <c r="K6" s="215" t="s">
        <v>25</v>
      </c>
      <c r="L6" s="215" t="s">
        <v>26</v>
      </c>
      <c r="M6" s="213" t="s">
        <v>27</v>
      </c>
      <c r="N6" s="217" t="s">
        <v>28</v>
      </c>
      <c r="O6" s="205" t="s">
        <v>39</v>
      </c>
    </row>
    <row r="7" spans="1:15" ht="12.75">
      <c r="A7" s="68"/>
      <c r="B7" s="125" t="s">
        <v>2</v>
      </c>
      <c r="C7" s="196">
        <v>145.89</v>
      </c>
      <c r="D7" s="109">
        <v>157.5</v>
      </c>
      <c r="E7" s="78">
        <v>153.97</v>
      </c>
      <c r="F7" s="147">
        <v>150.94</v>
      </c>
      <c r="G7" s="108">
        <v>153.32</v>
      </c>
      <c r="H7" s="108">
        <v>158.49</v>
      </c>
      <c r="I7" s="108">
        <v>175.2</v>
      </c>
      <c r="J7" s="108">
        <v>188.54</v>
      </c>
      <c r="K7" s="109">
        <v>190.48</v>
      </c>
      <c r="L7" s="108">
        <v>186.71</v>
      </c>
      <c r="M7" s="241">
        <v>195.56</v>
      </c>
      <c r="N7" s="108">
        <v>210.27</v>
      </c>
      <c r="O7" s="34">
        <f aca="true" t="shared" si="0" ref="O7:O29">AVERAGE(C7:N7)</f>
        <v>172.23916666666665</v>
      </c>
    </row>
    <row r="8" spans="1:15" ht="12.75">
      <c r="A8" s="69" t="s">
        <v>0</v>
      </c>
      <c r="B8" s="126" t="s">
        <v>3</v>
      </c>
      <c r="C8" s="197">
        <v>121.67</v>
      </c>
      <c r="D8" s="88">
        <v>145.32</v>
      </c>
      <c r="E8" s="86">
        <v>141.76</v>
      </c>
      <c r="F8" s="138">
        <v>137.04</v>
      </c>
      <c r="G8" s="79">
        <v>137.93</v>
      </c>
      <c r="H8" s="79">
        <v>146.86</v>
      </c>
      <c r="I8" s="79">
        <v>162.53</v>
      </c>
      <c r="J8" s="79">
        <v>177.24</v>
      </c>
      <c r="K8" s="80">
        <v>178.55</v>
      </c>
      <c r="L8" s="79">
        <v>175.18</v>
      </c>
      <c r="M8" s="244">
        <v>183.99</v>
      </c>
      <c r="N8" s="79">
        <v>189.34</v>
      </c>
      <c r="O8" s="35">
        <f t="shared" si="0"/>
        <v>158.11749999999998</v>
      </c>
    </row>
    <row r="9" spans="1:15" ht="12.75">
      <c r="A9" s="69" t="s">
        <v>1</v>
      </c>
      <c r="B9" s="126" t="s">
        <v>6</v>
      </c>
      <c r="C9" s="197">
        <v>110.71</v>
      </c>
      <c r="D9" s="88">
        <v>126.63</v>
      </c>
      <c r="E9" s="86">
        <v>123.3</v>
      </c>
      <c r="F9" s="138">
        <v>119.6</v>
      </c>
      <c r="G9" s="79">
        <v>122.38</v>
      </c>
      <c r="H9" s="79">
        <v>126.66</v>
      </c>
      <c r="I9" s="199">
        <v>135.63</v>
      </c>
      <c r="J9" s="79">
        <v>127.1</v>
      </c>
      <c r="K9" s="79">
        <v>120.98</v>
      </c>
      <c r="L9" s="79">
        <v>118.41</v>
      </c>
      <c r="M9" s="214">
        <v>125.64</v>
      </c>
      <c r="N9" s="79">
        <v>130.48</v>
      </c>
      <c r="O9" s="35">
        <f t="shared" si="0"/>
        <v>123.96000000000002</v>
      </c>
    </row>
    <row r="10" spans="1:15" ht="12.75">
      <c r="A10" s="69"/>
      <c r="B10" s="126" t="s">
        <v>7</v>
      </c>
      <c r="C10" s="197">
        <v>109.12</v>
      </c>
      <c r="D10" s="88">
        <v>124.94</v>
      </c>
      <c r="E10" s="92">
        <v>122.03</v>
      </c>
      <c r="F10" s="138">
        <v>118.41</v>
      </c>
      <c r="G10" s="79">
        <v>121.28</v>
      </c>
      <c r="H10" s="79">
        <v>125.77</v>
      </c>
      <c r="I10" s="199">
        <v>134.37</v>
      </c>
      <c r="J10" s="79">
        <v>126.1</v>
      </c>
      <c r="K10" s="79">
        <v>119.94</v>
      </c>
      <c r="L10" s="79">
        <v>117.31</v>
      </c>
      <c r="M10" s="214">
        <v>124.4</v>
      </c>
      <c r="N10" s="79">
        <v>129.43</v>
      </c>
      <c r="O10" s="35">
        <f t="shared" si="0"/>
        <v>122.75833333333334</v>
      </c>
    </row>
    <row r="11" spans="1:15" ht="13.5" thickBot="1">
      <c r="A11" s="70"/>
      <c r="B11" s="127" t="s">
        <v>45</v>
      </c>
      <c r="C11" s="198">
        <v>107.31</v>
      </c>
      <c r="D11" s="104">
        <v>123.42</v>
      </c>
      <c r="E11" s="102">
        <v>120.3</v>
      </c>
      <c r="F11" s="182">
        <v>116.64</v>
      </c>
      <c r="G11" s="183">
        <v>119.33</v>
      </c>
      <c r="H11" s="183">
        <v>124.13</v>
      </c>
      <c r="I11" s="200">
        <v>132.88</v>
      </c>
      <c r="J11" s="183">
        <v>124.14</v>
      </c>
      <c r="K11" s="183">
        <v>118.23</v>
      </c>
      <c r="L11" s="183">
        <v>115.76</v>
      </c>
      <c r="M11" s="223">
        <v>123</v>
      </c>
      <c r="N11" s="183">
        <v>127.81</v>
      </c>
      <c r="O11" s="36">
        <f t="shared" si="0"/>
        <v>121.07916666666665</v>
      </c>
    </row>
    <row r="12" spans="1:15" ht="12.75">
      <c r="A12" s="24" t="s">
        <v>38</v>
      </c>
      <c r="B12" s="229">
        <v>7</v>
      </c>
      <c r="C12" s="230">
        <v>113.12</v>
      </c>
      <c r="D12" s="80">
        <v>132.09</v>
      </c>
      <c r="E12" s="116">
        <v>128.26</v>
      </c>
      <c r="F12" s="138">
        <v>123.33</v>
      </c>
      <c r="G12" s="79">
        <v>126.65</v>
      </c>
      <c r="H12" s="79">
        <v>130.73</v>
      </c>
      <c r="I12" s="199">
        <v>138.01</v>
      </c>
      <c r="J12" s="79">
        <v>131.62</v>
      </c>
      <c r="K12" s="79">
        <v>123.9</v>
      </c>
      <c r="L12" s="79"/>
      <c r="M12" s="218"/>
      <c r="N12" s="79"/>
      <c r="O12" s="67">
        <f t="shared" si="0"/>
        <v>127.52333333333334</v>
      </c>
    </row>
    <row r="13" spans="1:15" ht="12.75">
      <c r="A13" s="26" t="s">
        <v>8</v>
      </c>
      <c r="B13" s="129" t="s">
        <v>9</v>
      </c>
      <c r="C13" s="197">
        <v>111.11</v>
      </c>
      <c r="D13" s="88">
        <v>129.9</v>
      </c>
      <c r="E13" s="86">
        <v>126.3</v>
      </c>
      <c r="F13" s="138">
        <v>121.6</v>
      </c>
      <c r="G13" s="79">
        <v>124.97</v>
      </c>
      <c r="H13" s="79">
        <v>129.06</v>
      </c>
      <c r="I13" s="199">
        <v>136.33</v>
      </c>
      <c r="J13" s="79">
        <v>129.97</v>
      </c>
      <c r="K13" s="79">
        <v>122.34</v>
      </c>
      <c r="L13" s="79">
        <v>119.31</v>
      </c>
      <c r="M13" s="214">
        <v>127.73</v>
      </c>
      <c r="N13" s="79">
        <v>133.21</v>
      </c>
      <c r="O13" s="35">
        <f t="shared" si="0"/>
        <v>125.98583333333335</v>
      </c>
    </row>
    <row r="14" spans="1:15" ht="13.5" thickBot="1">
      <c r="A14" s="28"/>
      <c r="B14" s="231">
        <v>8</v>
      </c>
      <c r="C14" s="232">
        <v>108.31</v>
      </c>
      <c r="D14" s="94">
        <v>127.35</v>
      </c>
      <c r="E14" s="92">
        <v>124.11</v>
      </c>
      <c r="F14" s="233">
        <v>119.19</v>
      </c>
      <c r="G14" s="234">
        <v>122.88</v>
      </c>
      <c r="H14" s="234">
        <v>127.41</v>
      </c>
      <c r="I14" s="235">
        <v>134.5</v>
      </c>
      <c r="J14" s="234">
        <v>128.54</v>
      </c>
      <c r="K14" s="234">
        <v>120.86</v>
      </c>
      <c r="L14" s="234"/>
      <c r="M14" s="238"/>
      <c r="N14" s="234"/>
      <c r="O14" s="135">
        <f t="shared" si="0"/>
        <v>123.68333333333332</v>
      </c>
    </row>
    <row r="15" spans="1:15" ht="12.75">
      <c r="A15" s="24"/>
      <c r="B15" s="125" t="s">
        <v>10</v>
      </c>
      <c r="C15" s="196">
        <v>154.03</v>
      </c>
      <c r="D15" s="109">
        <v>164</v>
      </c>
      <c r="E15" s="78">
        <v>164.78</v>
      </c>
      <c r="F15" s="147">
        <v>158.27</v>
      </c>
      <c r="G15" s="108">
        <v>157.6</v>
      </c>
      <c r="H15" s="108">
        <v>162.16</v>
      </c>
      <c r="I15" s="108">
        <v>176.59</v>
      </c>
      <c r="J15" s="108">
        <v>190.94</v>
      </c>
      <c r="K15" s="109">
        <v>193.07</v>
      </c>
      <c r="L15" s="108"/>
      <c r="M15" s="220"/>
      <c r="N15" s="108"/>
      <c r="O15" s="34">
        <f t="shared" si="0"/>
        <v>169.04888888888888</v>
      </c>
    </row>
    <row r="16" spans="1:15" ht="12.75">
      <c r="A16" s="26" t="s">
        <v>15</v>
      </c>
      <c r="B16" s="126" t="s">
        <v>11</v>
      </c>
      <c r="C16" s="197">
        <v>136.18</v>
      </c>
      <c r="D16" s="88">
        <v>146.79</v>
      </c>
      <c r="E16" s="86">
        <v>149.73</v>
      </c>
      <c r="F16" s="138">
        <v>145.26</v>
      </c>
      <c r="G16" s="79">
        <v>144.83</v>
      </c>
      <c r="H16" s="79">
        <v>150.99</v>
      </c>
      <c r="I16" s="79">
        <v>162.72</v>
      </c>
      <c r="J16" s="79">
        <v>176.38</v>
      </c>
      <c r="K16" s="80">
        <v>181.17</v>
      </c>
      <c r="L16" s="79"/>
      <c r="M16" s="214"/>
      <c r="N16" s="79"/>
      <c r="O16" s="35">
        <f t="shared" si="0"/>
        <v>154.89444444444447</v>
      </c>
    </row>
    <row r="17" spans="1:15" ht="12.75">
      <c r="A17" s="26" t="s">
        <v>17</v>
      </c>
      <c r="B17" s="126" t="s">
        <v>12</v>
      </c>
      <c r="C17" s="197">
        <v>128.64</v>
      </c>
      <c r="D17" s="88">
        <v>138.79</v>
      </c>
      <c r="E17" s="86">
        <v>143.16</v>
      </c>
      <c r="F17" s="138">
        <v>139.51</v>
      </c>
      <c r="G17" s="79">
        <v>138.78</v>
      </c>
      <c r="H17" s="79">
        <v>143.76</v>
      </c>
      <c r="I17" s="79">
        <v>156.31</v>
      </c>
      <c r="J17" s="79">
        <v>171.38</v>
      </c>
      <c r="K17" s="80">
        <v>174.36</v>
      </c>
      <c r="L17" s="79"/>
      <c r="M17" s="214"/>
      <c r="N17" s="79"/>
      <c r="O17" s="35">
        <f t="shared" si="0"/>
        <v>148.29888888888888</v>
      </c>
    </row>
    <row r="18" spans="1:15" ht="12.75">
      <c r="A18" s="26"/>
      <c r="B18" s="126" t="s">
        <v>13</v>
      </c>
      <c r="C18" s="197">
        <v>133.28</v>
      </c>
      <c r="D18" s="88">
        <v>141.93</v>
      </c>
      <c r="E18" s="86">
        <v>146.57</v>
      </c>
      <c r="F18" s="138">
        <v>141.97</v>
      </c>
      <c r="G18" s="79">
        <v>140.71</v>
      </c>
      <c r="H18" s="79">
        <v>146.38</v>
      </c>
      <c r="I18" s="79">
        <v>158.73</v>
      </c>
      <c r="J18" s="79">
        <v>170.27</v>
      </c>
      <c r="K18" s="80">
        <v>174.86</v>
      </c>
      <c r="L18" s="79"/>
      <c r="M18" s="214"/>
      <c r="N18" s="79"/>
      <c r="O18" s="35">
        <f t="shared" si="0"/>
        <v>150.52222222222224</v>
      </c>
    </row>
    <row r="19" spans="1:15" ht="13.5" thickBot="1">
      <c r="A19" s="28"/>
      <c r="B19" s="127" t="s">
        <v>14</v>
      </c>
      <c r="C19" s="198">
        <v>120.57</v>
      </c>
      <c r="D19" s="104">
        <v>129.98</v>
      </c>
      <c r="E19" s="102">
        <v>135.51</v>
      </c>
      <c r="F19" s="182">
        <v>132.99</v>
      </c>
      <c r="G19" s="183">
        <v>131.82</v>
      </c>
      <c r="H19" s="183">
        <v>136.23</v>
      </c>
      <c r="I19" s="183">
        <v>148.08</v>
      </c>
      <c r="J19" s="183">
        <v>160.26</v>
      </c>
      <c r="K19" s="184">
        <v>164.19</v>
      </c>
      <c r="L19" s="183"/>
      <c r="M19" s="223"/>
      <c r="N19" s="183"/>
      <c r="O19" s="36">
        <f t="shared" si="0"/>
        <v>139.9588888888889</v>
      </c>
    </row>
    <row r="20" spans="1:15" ht="12.75">
      <c r="A20" s="24" t="s">
        <v>16</v>
      </c>
      <c r="B20" s="236" t="s">
        <v>20</v>
      </c>
      <c r="C20" s="230">
        <v>160.25</v>
      </c>
      <c r="D20" s="80">
        <v>172.71</v>
      </c>
      <c r="E20" s="116">
        <v>170.91</v>
      </c>
      <c r="F20" s="138">
        <v>165.13</v>
      </c>
      <c r="G20" s="79">
        <v>159.72</v>
      </c>
      <c r="H20" s="79">
        <v>170.35</v>
      </c>
      <c r="I20" s="79">
        <v>190.19</v>
      </c>
      <c r="J20" s="79">
        <v>200.98</v>
      </c>
      <c r="K20" s="80">
        <v>204.35</v>
      </c>
      <c r="L20" s="79">
        <v>200.69</v>
      </c>
      <c r="M20" s="241">
        <v>216.27</v>
      </c>
      <c r="N20" s="79">
        <v>240.09</v>
      </c>
      <c r="O20" s="67">
        <f t="shared" si="0"/>
        <v>187.63666666666666</v>
      </c>
    </row>
    <row r="21" spans="1:15" ht="13.5" thickBot="1">
      <c r="A21" s="28" t="s">
        <v>17</v>
      </c>
      <c r="B21" s="237" t="s">
        <v>10</v>
      </c>
      <c r="C21" s="232">
        <v>158.22</v>
      </c>
      <c r="D21" s="94">
        <v>170.78</v>
      </c>
      <c r="E21" s="92">
        <v>170.07</v>
      </c>
      <c r="F21" s="233">
        <v>164.15</v>
      </c>
      <c r="G21" s="234">
        <v>164.06</v>
      </c>
      <c r="H21" s="234">
        <v>169.49</v>
      </c>
      <c r="I21" s="234">
        <v>188.67</v>
      </c>
      <c r="J21" s="234">
        <v>200.28</v>
      </c>
      <c r="K21" s="240">
        <v>203.9</v>
      </c>
      <c r="L21" s="234"/>
      <c r="M21" s="242"/>
      <c r="N21" s="234"/>
      <c r="O21" s="135">
        <f t="shared" si="0"/>
        <v>176.62444444444446</v>
      </c>
    </row>
    <row r="22" spans="1:15" ht="12.75">
      <c r="A22" s="24" t="s">
        <v>37</v>
      </c>
      <c r="B22" s="125" t="s">
        <v>20</v>
      </c>
      <c r="C22" s="196">
        <v>161.67</v>
      </c>
      <c r="D22" s="109">
        <v>175.32</v>
      </c>
      <c r="E22" s="78">
        <v>174.86</v>
      </c>
      <c r="F22" s="147">
        <v>168.08</v>
      </c>
      <c r="G22" s="108">
        <v>168.9</v>
      </c>
      <c r="H22" s="108">
        <v>173.99</v>
      </c>
      <c r="I22" s="108">
        <v>193.27</v>
      </c>
      <c r="J22" s="108">
        <v>204.16</v>
      </c>
      <c r="K22" s="109">
        <v>208.21</v>
      </c>
      <c r="L22" s="108">
        <v>202.16</v>
      </c>
      <c r="M22" s="243">
        <v>216.88</v>
      </c>
      <c r="N22" s="108">
        <v>241</v>
      </c>
      <c r="O22" s="34">
        <f t="shared" si="0"/>
        <v>190.70833333333337</v>
      </c>
    </row>
    <row r="23" spans="1:15" ht="13.5" thickBot="1">
      <c r="A23" s="28" t="s">
        <v>17</v>
      </c>
      <c r="B23" s="127" t="s">
        <v>10</v>
      </c>
      <c r="C23" s="198">
        <v>158.44</v>
      </c>
      <c r="D23" s="104">
        <v>172.22</v>
      </c>
      <c r="E23" s="102">
        <v>172.8</v>
      </c>
      <c r="F23" s="182">
        <v>165.76</v>
      </c>
      <c r="G23" s="183">
        <v>166.44</v>
      </c>
      <c r="H23" s="183">
        <v>171.87</v>
      </c>
      <c r="I23" s="183">
        <v>188.69</v>
      </c>
      <c r="J23" s="183">
        <v>201.54</v>
      </c>
      <c r="K23" s="184">
        <v>205.67</v>
      </c>
      <c r="L23" s="183"/>
      <c r="M23" s="242"/>
      <c r="N23" s="183"/>
      <c r="O23" s="36">
        <f t="shared" si="0"/>
        <v>178.1588888888889</v>
      </c>
    </row>
    <row r="24" spans="1:15" ht="12.75">
      <c r="A24" s="24"/>
      <c r="B24" s="236" t="s">
        <v>10</v>
      </c>
      <c r="C24" s="230">
        <v>154.76</v>
      </c>
      <c r="D24" s="80">
        <v>166.5</v>
      </c>
      <c r="E24" s="116">
        <v>167.86</v>
      </c>
      <c r="F24" s="138">
        <v>160.94</v>
      </c>
      <c r="G24" s="79">
        <v>159.39</v>
      </c>
      <c r="H24" s="79">
        <v>167.84</v>
      </c>
      <c r="I24" s="79">
        <v>181.33</v>
      </c>
      <c r="J24" s="79">
        <v>193.1</v>
      </c>
      <c r="K24" s="80">
        <v>195.82</v>
      </c>
      <c r="L24" s="79">
        <v>193.47</v>
      </c>
      <c r="M24" s="241">
        <v>203.5</v>
      </c>
      <c r="N24" s="79">
        <v>223.83</v>
      </c>
      <c r="O24" s="67">
        <f t="shared" si="0"/>
        <v>180.69499999999996</v>
      </c>
    </row>
    <row r="25" spans="1:15" ht="12.75">
      <c r="A25" s="26" t="s">
        <v>19</v>
      </c>
      <c r="B25" s="132" t="s">
        <v>18</v>
      </c>
      <c r="C25" s="197">
        <v>135.75</v>
      </c>
      <c r="D25" s="88">
        <v>142.46</v>
      </c>
      <c r="E25" s="86">
        <v>146.93</v>
      </c>
      <c r="F25" s="138">
        <v>145.19</v>
      </c>
      <c r="G25" s="79">
        <v>146.76</v>
      </c>
      <c r="H25" s="79">
        <v>149.99</v>
      </c>
      <c r="I25" s="79">
        <v>161.48</v>
      </c>
      <c r="J25" s="79">
        <v>173.5</v>
      </c>
      <c r="K25" s="80">
        <v>178.5</v>
      </c>
      <c r="L25" s="79"/>
      <c r="M25" s="244"/>
      <c r="N25" s="79"/>
      <c r="O25" s="35">
        <f t="shared" si="0"/>
        <v>153.39555555555555</v>
      </c>
    </row>
    <row r="26" spans="1:15" ht="12.75">
      <c r="A26" s="26" t="s">
        <v>17</v>
      </c>
      <c r="B26" s="132" t="s">
        <v>13</v>
      </c>
      <c r="C26" s="197">
        <v>135.4</v>
      </c>
      <c r="D26" s="88">
        <v>142.51</v>
      </c>
      <c r="E26" s="86">
        <v>145.71</v>
      </c>
      <c r="F26" s="138">
        <v>144.74</v>
      </c>
      <c r="G26" s="79">
        <v>144.47</v>
      </c>
      <c r="H26" s="79">
        <v>148.94</v>
      </c>
      <c r="I26" s="79">
        <v>159.12</v>
      </c>
      <c r="J26" s="79">
        <v>171.62</v>
      </c>
      <c r="K26" s="80">
        <v>176.54</v>
      </c>
      <c r="L26" s="79"/>
      <c r="M26" s="245"/>
      <c r="N26" s="79"/>
      <c r="O26" s="35">
        <f t="shared" si="0"/>
        <v>152.11666666666667</v>
      </c>
    </row>
    <row r="27" spans="1:15" ht="13.5" thickBot="1">
      <c r="A27" s="28"/>
      <c r="B27" s="133" t="s">
        <v>14</v>
      </c>
      <c r="C27" s="198">
        <v>121.06</v>
      </c>
      <c r="D27" s="104">
        <v>128.91</v>
      </c>
      <c r="E27" s="102">
        <v>135.07</v>
      </c>
      <c r="F27" s="182">
        <v>133.91</v>
      </c>
      <c r="G27" s="183">
        <v>134.53</v>
      </c>
      <c r="H27" s="183">
        <v>139.08</v>
      </c>
      <c r="I27" s="183">
        <v>148.39</v>
      </c>
      <c r="J27" s="183">
        <v>160.18</v>
      </c>
      <c r="K27" s="184">
        <v>165.24</v>
      </c>
      <c r="L27" s="183"/>
      <c r="M27" s="200"/>
      <c r="N27" s="183"/>
      <c r="O27" s="36">
        <f t="shared" si="0"/>
        <v>140.70777777777778</v>
      </c>
    </row>
    <row r="28" spans="1:15" ht="12.75">
      <c r="A28" s="24" t="s">
        <v>21</v>
      </c>
      <c r="B28" s="125" t="s">
        <v>20</v>
      </c>
      <c r="C28" s="196">
        <v>163.86</v>
      </c>
      <c r="D28" s="109">
        <v>175.46</v>
      </c>
      <c r="E28" s="78">
        <v>175.07</v>
      </c>
      <c r="F28" s="147">
        <v>168.89</v>
      </c>
      <c r="G28" s="108">
        <v>165.72</v>
      </c>
      <c r="H28" s="108">
        <v>174.56</v>
      </c>
      <c r="I28" s="108">
        <v>193.04</v>
      </c>
      <c r="J28" s="108">
        <v>204.68</v>
      </c>
      <c r="K28" s="109">
        <v>208.25</v>
      </c>
      <c r="L28" s="108">
        <v>200.71</v>
      </c>
      <c r="M28" s="241">
        <v>216.65</v>
      </c>
      <c r="N28" s="108">
        <v>239.62</v>
      </c>
      <c r="O28" s="136">
        <f t="shared" si="0"/>
        <v>190.54250000000002</v>
      </c>
    </row>
    <row r="29" spans="1:15" ht="13.5" thickBot="1">
      <c r="A29" s="28" t="s">
        <v>17</v>
      </c>
      <c r="B29" s="134" t="s">
        <v>10</v>
      </c>
      <c r="C29" s="198">
        <v>162.1</v>
      </c>
      <c r="D29" s="184">
        <v>173.37</v>
      </c>
      <c r="E29" s="102">
        <v>173.19</v>
      </c>
      <c r="F29" s="182">
        <v>166.35</v>
      </c>
      <c r="G29" s="183">
        <v>165.11</v>
      </c>
      <c r="H29" s="183">
        <v>172.99</v>
      </c>
      <c r="I29" s="183">
        <v>189.72</v>
      </c>
      <c r="J29" s="183">
        <v>202.69</v>
      </c>
      <c r="K29" s="184">
        <v>206.23</v>
      </c>
      <c r="L29" s="183"/>
      <c r="M29" s="183"/>
      <c r="N29" s="183"/>
      <c r="O29" s="137">
        <f t="shared" si="0"/>
        <v>179.08333333333334</v>
      </c>
    </row>
    <row r="30" spans="1:7" ht="15">
      <c r="A30" s="707" t="s">
        <v>22</v>
      </c>
      <c r="B30" s="707"/>
      <c r="C30" s="707"/>
      <c r="D30" s="707"/>
      <c r="E30" s="707"/>
      <c r="F30" s="707"/>
      <c r="G30" s="707"/>
    </row>
    <row r="31" ht="12.75">
      <c r="B31" s="1" t="s">
        <v>35</v>
      </c>
    </row>
    <row r="32" ht="12.75">
      <c r="B32" s="2" t="s">
        <v>36</v>
      </c>
    </row>
    <row r="39" spans="1:15" ht="15.75">
      <c r="A39" s="708" t="s">
        <v>49</v>
      </c>
      <c r="B39" s="708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</row>
    <row r="40" spans="1:15" ht="15.75">
      <c r="A40" s="708" t="s">
        <v>50</v>
      </c>
      <c r="B40" s="708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08"/>
    </row>
    <row r="41" ht="13.5" thickBot="1"/>
    <row r="42" spans="1:15" ht="15.75" thickBot="1">
      <c r="A42" s="709" t="s">
        <v>4</v>
      </c>
      <c r="B42" s="709" t="s">
        <v>5</v>
      </c>
      <c r="C42" s="719" t="s">
        <v>41</v>
      </c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8"/>
    </row>
    <row r="43" spans="1:15" ht="15.75" thickBot="1">
      <c r="A43" s="710"/>
      <c r="B43" s="710"/>
      <c r="C43" s="185" t="s">
        <v>29</v>
      </c>
      <c r="D43" s="186" t="s">
        <v>30</v>
      </c>
      <c r="E43" s="186" t="s">
        <v>31</v>
      </c>
      <c r="F43" s="186" t="s">
        <v>32</v>
      </c>
      <c r="G43" s="186" t="s">
        <v>33</v>
      </c>
      <c r="H43" s="186" t="s">
        <v>34</v>
      </c>
      <c r="I43" s="186" t="s">
        <v>23</v>
      </c>
      <c r="J43" s="186" t="s">
        <v>24</v>
      </c>
      <c r="K43" s="186" t="s">
        <v>25</v>
      </c>
      <c r="L43" s="186" t="s">
        <v>26</v>
      </c>
      <c r="M43" s="173" t="s">
        <v>27</v>
      </c>
      <c r="N43" s="188" t="s">
        <v>28</v>
      </c>
      <c r="O43" s="75" t="s">
        <v>39</v>
      </c>
    </row>
    <row r="44" spans="1:15" ht="12.75">
      <c r="A44" s="68"/>
      <c r="B44" s="69" t="s">
        <v>2</v>
      </c>
      <c r="C44" s="107">
        <v>50.67</v>
      </c>
      <c r="D44" s="189">
        <v>52.42</v>
      </c>
      <c r="E44" s="189">
        <v>52.71</v>
      </c>
      <c r="F44" s="147">
        <v>52.8</v>
      </c>
      <c r="G44" s="189">
        <v>62.64</v>
      </c>
      <c r="H44" s="189">
        <v>54.23</v>
      </c>
      <c r="I44" s="189">
        <v>61.44</v>
      </c>
      <c r="J44" s="189">
        <v>64.42</v>
      </c>
      <c r="K44" s="206">
        <v>65.58</v>
      </c>
      <c r="L44" s="189">
        <v>64.28</v>
      </c>
      <c r="M44" s="218">
        <v>63.02</v>
      </c>
      <c r="N44" s="190">
        <v>67.21</v>
      </c>
      <c r="O44" s="136">
        <f aca="true" t="shared" si="1" ref="O44:O66">AVERAGE(C44:N44)</f>
        <v>59.285000000000004</v>
      </c>
    </row>
    <row r="45" spans="1:15" ht="12.75">
      <c r="A45" s="69" t="s">
        <v>0</v>
      </c>
      <c r="B45" s="69" t="s">
        <v>3</v>
      </c>
      <c r="C45" s="143">
        <v>42.25</v>
      </c>
      <c r="D45" s="191">
        <v>48.37</v>
      </c>
      <c r="E45" s="191">
        <v>48.53</v>
      </c>
      <c r="F45" s="138">
        <v>47.94</v>
      </c>
      <c r="G45" s="191">
        <v>47.36</v>
      </c>
      <c r="H45" s="191">
        <v>50.25</v>
      </c>
      <c r="I45" s="191">
        <v>57</v>
      </c>
      <c r="J45" s="191">
        <v>60.57</v>
      </c>
      <c r="K45" s="207">
        <v>61.47</v>
      </c>
      <c r="L45" s="191">
        <v>60.31</v>
      </c>
      <c r="M45" s="214">
        <v>59.29</v>
      </c>
      <c r="N45" s="192">
        <v>60.52</v>
      </c>
      <c r="O45" s="195">
        <f t="shared" si="1"/>
        <v>53.654999999999994</v>
      </c>
    </row>
    <row r="46" spans="1:15" ht="12.75">
      <c r="A46" s="69" t="s">
        <v>1</v>
      </c>
      <c r="B46" s="69" t="s">
        <v>6</v>
      </c>
      <c r="C46" s="110">
        <v>38.45</v>
      </c>
      <c r="D46" s="191">
        <v>42.15</v>
      </c>
      <c r="E46" s="191">
        <v>42.21</v>
      </c>
      <c r="F46" s="138">
        <v>41.84</v>
      </c>
      <c r="G46" s="191">
        <v>42.02</v>
      </c>
      <c r="H46" s="191">
        <v>43.41</v>
      </c>
      <c r="I46" s="207">
        <v>47.57</v>
      </c>
      <c r="J46" s="191">
        <v>43.43</v>
      </c>
      <c r="K46" s="209">
        <v>41.65</v>
      </c>
      <c r="L46" s="191">
        <v>40.76</v>
      </c>
      <c r="M46" s="214">
        <v>40.49</v>
      </c>
      <c r="N46" s="192">
        <v>41.71</v>
      </c>
      <c r="O46" s="195">
        <f t="shared" si="1"/>
        <v>42.14083333333333</v>
      </c>
    </row>
    <row r="47" spans="1:15" ht="12.75">
      <c r="A47" s="69"/>
      <c r="B47" s="166" t="s">
        <v>7</v>
      </c>
      <c r="C47" s="110">
        <v>37.89</v>
      </c>
      <c r="D47" s="191">
        <v>41.59</v>
      </c>
      <c r="E47" s="191">
        <v>41.78</v>
      </c>
      <c r="F47" s="138">
        <v>41.42</v>
      </c>
      <c r="G47" s="191">
        <v>41.64</v>
      </c>
      <c r="H47" s="191">
        <v>43.04</v>
      </c>
      <c r="I47" s="207">
        <v>47.13</v>
      </c>
      <c r="J47" s="191">
        <v>43.09</v>
      </c>
      <c r="K47" s="209">
        <v>41.3</v>
      </c>
      <c r="L47" s="191">
        <v>40.38</v>
      </c>
      <c r="M47" s="214">
        <v>40.09</v>
      </c>
      <c r="N47" s="192">
        <v>41.37</v>
      </c>
      <c r="O47" s="195">
        <f t="shared" si="1"/>
        <v>41.72666666666667</v>
      </c>
    </row>
    <row r="48" spans="1:15" ht="13.5" thickBot="1">
      <c r="A48" s="70"/>
      <c r="B48" s="69" t="s">
        <v>44</v>
      </c>
      <c r="C48" s="111">
        <v>37.26</v>
      </c>
      <c r="D48" s="193">
        <v>41.08</v>
      </c>
      <c r="E48" s="193">
        <v>39.63</v>
      </c>
      <c r="F48" s="182">
        <v>40.8</v>
      </c>
      <c r="G48" s="193">
        <v>40.98</v>
      </c>
      <c r="H48" s="193">
        <v>42.48</v>
      </c>
      <c r="I48" s="208">
        <v>46.6</v>
      </c>
      <c r="J48" s="193">
        <v>42.42</v>
      </c>
      <c r="K48" s="210">
        <v>40.71</v>
      </c>
      <c r="L48" s="193">
        <v>39.85</v>
      </c>
      <c r="M48" s="223">
        <v>39.64</v>
      </c>
      <c r="N48" s="194">
        <v>40.85</v>
      </c>
      <c r="O48" s="137">
        <f t="shared" si="1"/>
        <v>41.025</v>
      </c>
    </row>
    <row r="49" spans="1:15" ht="12.75">
      <c r="A49" s="24" t="s">
        <v>38</v>
      </c>
      <c r="B49" s="167">
        <v>7</v>
      </c>
      <c r="C49" s="107">
        <v>39.28</v>
      </c>
      <c r="D49" s="189">
        <v>43.97</v>
      </c>
      <c r="E49" s="189">
        <v>43.91</v>
      </c>
      <c r="F49" s="147">
        <v>43.15</v>
      </c>
      <c r="G49" s="189">
        <v>43.49</v>
      </c>
      <c r="H49" s="189">
        <v>44.73</v>
      </c>
      <c r="I49" s="206">
        <v>48.4</v>
      </c>
      <c r="J49" s="189">
        <v>44.97</v>
      </c>
      <c r="K49" s="189">
        <v>42.66</v>
      </c>
      <c r="L49" s="189"/>
      <c r="M49" s="189"/>
      <c r="N49" s="190"/>
      <c r="O49" s="136">
        <f t="shared" si="1"/>
        <v>43.839999999999996</v>
      </c>
    </row>
    <row r="50" spans="1:15" ht="12.75">
      <c r="A50" s="26" t="s">
        <v>8</v>
      </c>
      <c r="B50" s="168" t="s">
        <v>9</v>
      </c>
      <c r="C50" s="110">
        <v>38.58</v>
      </c>
      <c r="D50" s="191">
        <v>43.24</v>
      </c>
      <c r="E50" s="191">
        <v>43.24</v>
      </c>
      <c r="F50" s="138">
        <v>42.54</v>
      </c>
      <c r="G50" s="191">
        <v>42.91</v>
      </c>
      <c r="H50" s="191">
        <v>44.16</v>
      </c>
      <c r="I50" s="207">
        <v>47.81</v>
      </c>
      <c r="J50" s="191">
        <v>44.41</v>
      </c>
      <c r="K50" s="191">
        <v>42.12</v>
      </c>
      <c r="L50" s="191">
        <v>41.07</v>
      </c>
      <c r="M50" s="214">
        <v>41.16</v>
      </c>
      <c r="N50" s="192">
        <v>42.85</v>
      </c>
      <c r="O50" s="195">
        <f t="shared" si="1"/>
        <v>42.840833333333336</v>
      </c>
    </row>
    <row r="51" spans="1:15" ht="13.5" thickBot="1">
      <c r="A51" s="28"/>
      <c r="B51" s="169">
        <v>8</v>
      </c>
      <c r="C51" s="111">
        <v>37.61</v>
      </c>
      <c r="D51" s="193">
        <v>42.39</v>
      </c>
      <c r="E51" s="193">
        <v>42.49</v>
      </c>
      <c r="F51" s="182">
        <v>41.7</v>
      </c>
      <c r="G51" s="193">
        <v>42.19</v>
      </c>
      <c r="H51" s="193">
        <v>43.6</v>
      </c>
      <c r="I51" s="208">
        <v>47.17</v>
      </c>
      <c r="J51" s="193">
        <v>43.92</v>
      </c>
      <c r="K51" s="193">
        <v>41.61</v>
      </c>
      <c r="L51" s="193"/>
      <c r="M51" s="239"/>
      <c r="N51" s="194"/>
      <c r="O51" s="137">
        <f t="shared" si="1"/>
        <v>42.52</v>
      </c>
    </row>
    <row r="52" spans="1:15" ht="12.75">
      <c r="A52" s="24"/>
      <c r="B52" s="68" t="s">
        <v>10</v>
      </c>
      <c r="C52" s="107">
        <v>53.5</v>
      </c>
      <c r="D52" s="189">
        <v>54.59</v>
      </c>
      <c r="E52" s="189">
        <v>54.05</v>
      </c>
      <c r="F52" s="147">
        <v>55.37</v>
      </c>
      <c r="G52" s="189">
        <v>54.12</v>
      </c>
      <c r="H52" s="189">
        <v>55.49</v>
      </c>
      <c r="I52" s="189">
        <v>61.93</v>
      </c>
      <c r="J52" s="189">
        <v>65.21</v>
      </c>
      <c r="K52" s="206">
        <v>66.47</v>
      </c>
      <c r="L52" s="108"/>
      <c r="M52" s="189"/>
      <c r="N52" s="190"/>
      <c r="O52" s="136">
        <f t="shared" si="1"/>
        <v>57.85888888888889</v>
      </c>
    </row>
    <row r="53" spans="1:15" ht="12.75">
      <c r="A53" s="26" t="s">
        <v>15</v>
      </c>
      <c r="B53" s="69" t="s">
        <v>11</v>
      </c>
      <c r="C53" s="110">
        <v>47.3</v>
      </c>
      <c r="D53" s="191">
        <v>48.86</v>
      </c>
      <c r="E53" s="191">
        <v>51.26</v>
      </c>
      <c r="F53" s="138">
        <v>50.82</v>
      </c>
      <c r="G53" s="191">
        <v>49.74</v>
      </c>
      <c r="H53" s="191">
        <v>51.67</v>
      </c>
      <c r="I53" s="191">
        <v>57.07</v>
      </c>
      <c r="J53" s="191">
        <v>60.27</v>
      </c>
      <c r="K53" s="207">
        <v>62.37</v>
      </c>
      <c r="L53" s="79"/>
      <c r="M53" s="191"/>
      <c r="N53" s="192"/>
      <c r="O53" s="195">
        <f t="shared" si="1"/>
        <v>53.26222222222222</v>
      </c>
    </row>
    <row r="54" spans="1:15" ht="12.75">
      <c r="A54" s="26" t="s">
        <v>17</v>
      </c>
      <c r="B54" s="69" t="s">
        <v>12</v>
      </c>
      <c r="C54" s="110">
        <v>44.68</v>
      </c>
      <c r="D54" s="191">
        <v>46.2</v>
      </c>
      <c r="E54" s="191">
        <v>49.03</v>
      </c>
      <c r="F54" s="138">
        <v>48.8</v>
      </c>
      <c r="G54" s="191">
        <v>47.65</v>
      </c>
      <c r="H54" s="191">
        <v>49.19</v>
      </c>
      <c r="I54" s="191">
        <v>54.82</v>
      </c>
      <c r="J54" s="191">
        <v>58.53</v>
      </c>
      <c r="K54" s="207">
        <v>60.03</v>
      </c>
      <c r="L54" s="79"/>
      <c r="M54" s="191"/>
      <c r="N54" s="192"/>
      <c r="O54" s="195">
        <f t="shared" si="1"/>
        <v>50.99222222222222</v>
      </c>
    </row>
    <row r="55" spans="1:15" ht="12.75">
      <c r="A55" s="26"/>
      <c r="B55" s="69" t="s">
        <v>13</v>
      </c>
      <c r="C55" s="110">
        <v>46.3</v>
      </c>
      <c r="D55" s="191">
        <v>47.24</v>
      </c>
      <c r="E55" s="191">
        <v>50.18</v>
      </c>
      <c r="F55" s="138">
        <v>49.67</v>
      </c>
      <c r="G55" s="191">
        <v>48.32</v>
      </c>
      <c r="H55" s="191">
        <v>50.09</v>
      </c>
      <c r="I55" s="191">
        <v>55.67</v>
      </c>
      <c r="J55" s="191">
        <v>58.18</v>
      </c>
      <c r="K55" s="207">
        <v>60.2</v>
      </c>
      <c r="L55" s="79"/>
      <c r="M55" s="191"/>
      <c r="N55" s="192"/>
      <c r="O55" s="195">
        <f t="shared" si="1"/>
        <v>51.761111111111106</v>
      </c>
    </row>
    <row r="56" spans="1:15" ht="13.5" thickBot="1">
      <c r="A56" s="28"/>
      <c r="B56" s="70" t="s">
        <v>14</v>
      </c>
      <c r="C56" s="111">
        <v>41.88</v>
      </c>
      <c r="D56" s="193">
        <v>43.27</v>
      </c>
      <c r="E56" s="193">
        <v>46.4</v>
      </c>
      <c r="F56" s="182">
        <v>46.52</v>
      </c>
      <c r="G56" s="193">
        <v>45.27</v>
      </c>
      <c r="H56" s="193">
        <v>46.62</v>
      </c>
      <c r="I56" s="193">
        <v>51.93</v>
      </c>
      <c r="J56" s="193">
        <v>54.76</v>
      </c>
      <c r="K56" s="208">
        <v>56.52</v>
      </c>
      <c r="L56" s="183"/>
      <c r="M56" s="193"/>
      <c r="N56" s="194"/>
      <c r="O56" s="137">
        <f t="shared" si="1"/>
        <v>48.13</v>
      </c>
    </row>
    <row r="57" spans="1:15" ht="12.75">
      <c r="A57" s="24" t="s">
        <v>16</v>
      </c>
      <c r="B57" s="68" t="s">
        <v>20</v>
      </c>
      <c r="C57" s="107">
        <v>55.66</v>
      </c>
      <c r="D57" s="189">
        <v>57.49</v>
      </c>
      <c r="E57" s="189">
        <v>58.55</v>
      </c>
      <c r="F57" s="147">
        <v>57.77</v>
      </c>
      <c r="G57" s="189">
        <v>54.86</v>
      </c>
      <c r="H57" s="189">
        <v>58.29</v>
      </c>
      <c r="I57" s="189">
        <v>66.7</v>
      </c>
      <c r="J57" s="189">
        <v>68.68</v>
      </c>
      <c r="K57" s="206">
        <v>70.35</v>
      </c>
      <c r="L57" s="108">
        <v>69.09</v>
      </c>
      <c r="M57" s="218">
        <v>69.68</v>
      </c>
      <c r="N57" s="190">
        <v>76.74</v>
      </c>
      <c r="O57" s="136">
        <f t="shared" si="1"/>
        <v>63.65500000000001</v>
      </c>
    </row>
    <row r="58" spans="1:15" ht="13.5" thickBot="1">
      <c r="A58" s="28" t="s">
        <v>17</v>
      </c>
      <c r="B58" s="70" t="s">
        <v>10</v>
      </c>
      <c r="C58" s="111">
        <v>54.96</v>
      </c>
      <c r="D58" s="193">
        <v>56.84</v>
      </c>
      <c r="E58" s="193">
        <v>58.22</v>
      </c>
      <c r="F58" s="182">
        <v>57.42</v>
      </c>
      <c r="G58" s="193">
        <v>56.33</v>
      </c>
      <c r="H58" s="193">
        <v>58</v>
      </c>
      <c r="I58" s="193">
        <v>66.17</v>
      </c>
      <c r="J58" s="193">
        <v>68.44</v>
      </c>
      <c r="K58" s="208">
        <v>70.2</v>
      </c>
      <c r="L58" s="183"/>
      <c r="M58" s="193"/>
      <c r="N58" s="194"/>
      <c r="O58" s="137">
        <f t="shared" si="1"/>
        <v>60.73111111111112</v>
      </c>
    </row>
    <row r="59" spans="1:15" ht="12.75">
      <c r="A59" s="24" t="s">
        <v>37</v>
      </c>
      <c r="B59" s="69" t="s">
        <v>20</v>
      </c>
      <c r="C59" s="107">
        <v>56.15</v>
      </c>
      <c r="D59" s="189">
        <v>58.36</v>
      </c>
      <c r="E59" s="189">
        <v>59.86</v>
      </c>
      <c r="F59" s="147">
        <v>58.8</v>
      </c>
      <c r="G59" s="189">
        <v>58</v>
      </c>
      <c r="H59" s="189">
        <v>59.54</v>
      </c>
      <c r="I59" s="189">
        <v>67.78</v>
      </c>
      <c r="J59" s="189">
        <v>69.76</v>
      </c>
      <c r="K59" s="206">
        <v>71.68</v>
      </c>
      <c r="L59" s="108">
        <v>69.59</v>
      </c>
      <c r="M59" s="218">
        <v>69.87</v>
      </c>
      <c r="N59" s="190">
        <v>77.03</v>
      </c>
      <c r="O59" s="136">
        <f t="shared" si="1"/>
        <v>64.70166666666667</v>
      </c>
    </row>
    <row r="60" spans="1:15" ht="13.5" thickBot="1">
      <c r="A60" s="28" t="s">
        <v>17</v>
      </c>
      <c r="B60" s="70" t="s">
        <v>10</v>
      </c>
      <c r="C60" s="111">
        <v>55.03</v>
      </c>
      <c r="D60" s="193">
        <v>57.32</v>
      </c>
      <c r="E60" s="193">
        <v>59.16</v>
      </c>
      <c r="F60" s="182">
        <v>57.99</v>
      </c>
      <c r="G60" s="193">
        <v>57.15</v>
      </c>
      <c r="H60" s="193">
        <v>58.81</v>
      </c>
      <c r="I60" s="193">
        <v>66.18</v>
      </c>
      <c r="J60" s="193">
        <v>68.87</v>
      </c>
      <c r="K60" s="208">
        <v>70.81</v>
      </c>
      <c r="L60" s="183"/>
      <c r="M60" s="193"/>
      <c r="N60" s="194"/>
      <c r="O60" s="137">
        <f t="shared" si="1"/>
        <v>61.25777777777777</v>
      </c>
    </row>
    <row r="61" spans="1:15" ht="12.75">
      <c r="A61" s="24"/>
      <c r="B61" s="170" t="s">
        <v>10</v>
      </c>
      <c r="C61" s="107">
        <v>53.76</v>
      </c>
      <c r="D61" s="189">
        <v>55.42</v>
      </c>
      <c r="E61" s="189">
        <v>57.47</v>
      </c>
      <c r="F61" s="147">
        <v>56.3</v>
      </c>
      <c r="G61" s="189">
        <v>57.73</v>
      </c>
      <c r="H61" s="189">
        <v>57.43</v>
      </c>
      <c r="I61" s="189">
        <v>63.59</v>
      </c>
      <c r="J61" s="189">
        <v>65.98</v>
      </c>
      <c r="K61" s="206">
        <v>67.42</v>
      </c>
      <c r="L61" s="108">
        <v>66.61</v>
      </c>
      <c r="M61" s="189">
        <v>65.58</v>
      </c>
      <c r="N61" s="190">
        <v>71.55</v>
      </c>
      <c r="O61" s="136">
        <f t="shared" si="1"/>
        <v>61.57</v>
      </c>
    </row>
    <row r="62" spans="1:15" ht="12.75">
      <c r="A62" s="26" t="s">
        <v>19</v>
      </c>
      <c r="B62" s="166" t="s">
        <v>18</v>
      </c>
      <c r="C62" s="110">
        <v>47.16</v>
      </c>
      <c r="D62" s="191">
        <v>47.42</v>
      </c>
      <c r="E62" s="191">
        <v>50.3</v>
      </c>
      <c r="F62" s="138">
        <v>50.79</v>
      </c>
      <c r="G62" s="191">
        <v>50.4</v>
      </c>
      <c r="H62" s="191">
        <v>51.32</v>
      </c>
      <c r="I62" s="191">
        <v>56.63</v>
      </c>
      <c r="J62" s="191">
        <v>59.29</v>
      </c>
      <c r="K62" s="207">
        <v>61.45</v>
      </c>
      <c r="L62" s="79"/>
      <c r="M62" s="191"/>
      <c r="N62" s="192"/>
      <c r="O62" s="195">
        <f t="shared" si="1"/>
        <v>52.75111111111111</v>
      </c>
    </row>
    <row r="63" spans="1:15" ht="12.75">
      <c r="A63" s="26" t="s">
        <v>17</v>
      </c>
      <c r="B63" s="166" t="s">
        <v>13</v>
      </c>
      <c r="C63" s="110">
        <v>47.03</v>
      </c>
      <c r="D63" s="191">
        <v>47.44</v>
      </c>
      <c r="E63" s="191">
        <v>49.89</v>
      </c>
      <c r="F63" s="138">
        <v>50.63</v>
      </c>
      <c r="G63" s="191">
        <v>49.61</v>
      </c>
      <c r="H63" s="191">
        <v>50.96</v>
      </c>
      <c r="I63" s="191">
        <v>55.8</v>
      </c>
      <c r="J63" s="191">
        <v>58.64</v>
      </c>
      <c r="K63" s="207">
        <v>60.78</v>
      </c>
      <c r="L63" s="79"/>
      <c r="M63" s="191"/>
      <c r="N63" s="192"/>
      <c r="O63" s="195">
        <f t="shared" si="1"/>
        <v>52.30888888888889</v>
      </c>
    </row>
    <row r="64" spans="1:15" ht="13.5" thickBot="1">
      <c r="A64" s="28"/>
      <c r="B64" s="171" t="s">
        <v>14</v>
      </c>
      <c r="C64" s="111">
        <v>42.05</v>
      </c>
      <c r="D64" s="193">
        <v>42.91</v>
      </c>
      <c r="E64" s="193">
        <v>46.24</v>
      </c>
      <c r="F64" s="182">
        <v>46.85</v>
      </c>
      <c r="G64" s="193">
        <v>46.19</v>
      </c>
      <c r="H64" s="193">
        <v>47.59</v>
      </c>
      <c r="I64" s="193">
        <v>52.04</v>
      </c>
      <c r="J64" s="193">
        <v>54.73</v>
      </c>
      <c r="K64" s="208">
        <v>56.89</v>
      </c>
      <c r="L64" s="183"/>
      <c r="M64" s="193"/>
      <c r="N64" s="194"/>
      <c r="O64" s="137">
        <f t="shared" si="1"/>
        <v>48.38777777777778</v>
      </c>
    </row>
    <row r="65" spans="1:15" ht="12.75">
      <c r="A65" s="24" t="s">
        <v>21</v>
      </c>
      <c r="B65" s="68" t="s">
        <v>20</v>
      </c>
      <c r="C65" s="107">
        <v>56.92</v>
      </c>
      <c r="D65" s="189">
        <v>58.4</v>
      </c>
      <c r="E65" s="189">
        <v>59.93</v>
      </c>
      <c r="F65" s="147">
        <v>59.08</v>
      </c>
      <c r="G65" s="189">
        <v>56.91</v>
      </c>
      <c r="H65" s="189">
        <v>59.73</v>
      </c>
      <c r="I65" s="189">
        <v>67.7</v>
      </c>
      <c r="J65" s="189">
        <v>69.94</v>
      </c>
      <c r="K65" s="206">
        <v>71.69</v>
      </c>
      <c r="L65" s="108">
        <v>69.1</v>
      </c>
      <c r="M65" s="189">
        <v>69.68</v>
      </c>
      <c r="N65" s="190">
        <v>76.59</v>
      </c>
      <c r="O65" s="136">
        <f t="shared" si="1"/>
        <v>64.63916666666667</v>
      </c>
    </row>
    <row r="66" spans="1:15" ht="15" thickBot="1">
      <c r="A66" s="28" t="s">
        <v>17</v>
      </c>
      <c r="B66" s="172" t="s">
        <v>10</v>
      </c>
      <c r="C66" s="111">
        <v>56.31</v>
      </c>
      <c r="D66" s="193">
        <v>57.71</v>
      </c>
      <c r="E66" s="193">
        <v>59.29</v>
      </c>
      <c r="F66" s="182">
        <v>58.2</v>
      </c>
      <c r="G66" s="193">
        <v>56.7</v>
      </c>
      <c r="H66" s="193">
        <v>59.19</v>
      </c>
      <c r="I66" s="193">
        <v>66.53</v>
      </c>
      <c r="J66" s="193">
        <v>69.26</v>
      </c>
      <c r="K66" s="208">
        <v>71</v>
      </c>
      <c r="L66" s="183"/>
      <c r="M66" s="193"/>
      <c r="N66" s="194"/>
      <c r="O66" s="137">
        <f t="shared" si="1"/>
        <v>61.57666666666666</v>
      </c>
    </row>
    <row r="67" spans="1:7" ht="15">
      <c r="A67" s="707" t="s">
        <v>22</v>
      </c>
      <c r="B67" s="707"/>
      <c r="C67" s="707"/>
      <c r="D67" s="707"/>
      <c r="E67" s="707"/>
      <c r="F67" s="707"/>
      <c r="G67" s="707"/>
    </row>
    <row r="68" ht="12.75">
      <c r="B68" s="1" t="s">
        <v>35</v>
      </c>
    </row>
    <row r="69" ht="12.75">
      <c r="B69" s="2" t="s">
        <v>36</v>
      </c>
    </row>
    <row r="71" ht="12.75">
      <c r="M71" s="211"/>
    </row>
  </sheetData>
  <sheetProtection/>
  <mergeCells count="12">
    <mergeCell ref="A2:O2"/>
    <mergeCell ref="A3:O3"/>
    <mergeCell ref="C5:O5"/>
    <mergeCell ref="A30:G30"/>
    <mergeCell ref="A5:A6"/>
    <mergeCell ref="B5:B6"/>
    <mergeCell ref="A39:O39"/>
    <mergeCell ref="A40:O40"/>
    <mergeCell ref="C42:O42"/>
    <mergeCell ref="A67:G67"/>
    <mergeCell ref="A42:A43"/>
    <mergeCell ref="B42:B4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2"/>
  <sheetViews>
    <sheetView zoomScale="75" zoomScaleNormal="75" zoomScalePageLayoutView="0" workbookViewId="0" topLeftCell="A2">
      <selection activeCell="A7" sqref="A7:O25"/>
    </sheetView>
  </sheetViews>
  <sheetFormatPr defaultColWidth="9.140625" defaultRowHeight="12.75"/>
  <cols>
    <col min="1" max="1" width="14.140625" style="0" bestFit="1" customWidth="1"/>
    <col min="2" max="2" width="16.421875" style="0" bestFit="1" customWidth="1"/>
    <col min="3" max="3" width="8.57421875" style="0" customWidth="1"/>
    <col min="4" max="4" width="7.28125" style="0" customWidth="1"/>
    <col min="5" max="5" width="7.57421875" style="0" customWidth="1"/>
    <col min="6" max="6" width="8.28125" style="0" customWidth="1"/>
    <col min="7" max="7" width="8.57421875" style="0" customWidth="1"/>
    <col min="8" max="8" width="8.00390625" style="0" customWidth="1"/>
    <col min="9" max="9" width="8.28125" style="0" customWidth="1"/>
    <col min="10" max="10" width="8.140625" style="0" customWidth="1"/>
    <col min="11" max="11" width="7.57421875" style="0" customWidth="1"/>
    <col min="12" max="12" width="8.00390625" style="0" customWidth="1"/>
    <col min="13" max="13" width="7.57421875" style="0" customWidth="1"/>
    <col min="14" max="14" width="7.8515625" style="0" customWidth="1"/>
    <col min="15" max="15" width="10.57421875" style="0" customWidth="1"/>
  </cols>
  <sheetData>
    <row r="2" spans="1:15" ht="15.75">
      <c r="A2" s="708" t="s">
        <v>46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5.75">
      <c r="A3" s="708" t="s">
        <v>51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09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15" ht="15" thickBot="1">
      <c r="A6" s="710"/>
      <c r="B6" s="720"/>
      <c r="C6" s="216" t="s">
        <v>23</v>
      </c>
      <c r="D6" s="215" t="s">
        <v>24</v>
      </c>
      <c r="E6" s="215" t="s">
        <v>25</v>
      </c>
      <c r="F6" s="215" t="s">
        <v>26</v>
      </c>
      <c r="G6" s="215" t="s">
        <v>27</v>
      </c>
      <c r="H6" s="215" t="s">
        <v>28</v>
      </c>
      <c r="I6" s="215" t="s">
        <v>29</v>
      </c>
      <c r="J6" s="215" t="s">
        <v>30</v>
      </c>
      <c r="K6" s="215" t="s">
        <v>31</v>
      </c>
      <c r="L6" s="215" t="s">
        <v>32</v>
      </c>
      <c r="M6" s="213" t="s">
        <v>33</v>
      </c>
      <c r="N6" s="213" t="s">
        <v>34</v>
      </c>
      <c r="O6" s="252" t="s">
        <v>39</v>
      </c>
    </row>
    <row r="7" spans="1:15" ht="12.75">
      <c r="A7" s="662"/>
      <c r="B7" s="590" t="s">
        <v>2</v>
      </c>
      <c r="C7" s="615">
        <v>175.2</v>
      </c>
      <c r="D7" s="615">
        <v>188.54</v>
      </c>
      <c r="E7" s="615">
        <v>190.48</v>
      </c>
      <c r="F7" s="615">
        <v>186.71</v>
      </c>
      <c r="G7" s="649">
        <v>195.56</v>
      </c>
      <c r="H7" s="615">
        <v>210.27</v>
      </c>
      <c r="I7" s="615">
        <v>180.85</v>
      </c>
      <c r="J7" s="615">
        <v>172.76</v>
      </c>
      <c r="K7" s="615">
        <v>178.19</v>
      </c>
      <c r="L7" s="615">
        <v>178.16</v>
      </c>
      <c r="M7" s="615">
        <v>195.22</v>
      </c>
      <c r="N7" s="618">
        <v>208.81</v>
      </c>
      <c r="O7" s="630">
        <f aca="true" t="shared" si="0" ref="O7:O25">AVERAGE(C7:N7)</f>
        <v>188.39583333333334</v>
      </c>
    </row>
    <row r="8" spans="1:15" ht="12.75">
      <c r="A8" s="663" t="s">
        <v>0</v>
      </c>
      <c r="B8" s="600" t="s">
        <v>3</v>
      </c>
      <c r="C8" s="601">
        <v>162.53</v>
      </c>
      <c r="D8" s="601">
        <v>177.24</v>
      </c>
      <c r="E8" s="601">
        <v>178.55</v>
      </c>
      <c r="F8" s="601">
        <v>175.18</v>
      </c>
      <c r="G8" s="650">
        <v>183.99</v>
      </c>
      <c r="H8" s="601">
        <v>189.34</v>
      </c>
      <c r="I8" s="601">
        <v>159.474</v>
      </c>
      <c r="J8" s="601">
        <v>152.74</v>
      </c>
      <c r="K8" s="601">
        <v>155.52</v>
      </c>
      <c r="L8" s="601">
        <v>148.87</v>
      </c>
      <c r="M8" s="601">
        <v>152.99</v>
      </c>
      <c r="N8" s="621">
        <v>157.03</v>
      </c>
      <c r="O8" s="631">
        <f t="shared" si="0"/>
        <v>166.12116666666665</v>
      </c>
    </row>
    <row r="9" spans="1:15" ht="12.75">
      <c r="A9" s="663" t="s">
        <v>1</v>
      </c>
      <c r="B9" s="600" t="s">
        <v>6</v>
      </c>
      <c r="C9" s="601">
        <v>135.63</v>
      </c>
      <c r="D9" s="601">
        <v>127.1</v>
      </c>
      <c r="E9" s="601">
        <v>120.98</v>
      </c>
      <c r="F9" s="601">
        <v>118.41</v>
      </c>
      <c r="G9" s="650">
        <v>125.64</v>
      </c>
      <c r="H9" s="601">
        <v>130.48</v>
      </c>
      <c r="I9" s="601">
        <v>122.05</v>
      </c>
      <c r="J9" s="601">
        <v>126.02</v>
      </c>
      <c r="K9" s="601">
        <v>133.45</v>
      </c>
      <c r="L9" s="601">
        <v>132.29</v>
      </c>
      <c r="M9" s="601">
        <v>131.63</v>
      </c>
      <c r="N9" s="621">
        <v>133.61</v>
      </c>
      <c r="O9" s="631">
        <f t="shared" si="0"/>
        <v>128.1075</v>
      </c>
    </row>
    <row r="10" spans="1:15" ht="12.75">
      <c r="A10" s="663"/>
      <c r="B10" s="600" t="s">
        <v>7</v>
      </c>
      <c r="C10" s="601">
        <v>134.37</v>
      </c>
      <c r="D10" s="601">
        <v>126.1</v>
      </c>
      <c r="E10" s="601">
        <v>119.94</v>
      </c>
      <c r="F10" s="601">
        <v>117.31</v>
      </c>
      <c r="G10" s="650">
        <v>124.4</v>
      </c>
      <c r="H10" s="601">
        <v>129.43</v>
      </c>
      <c r="I10" s="601">
        <v>120.81</v>
      </c>
      <c r="J10" s="601">
        <v>124.97</v>
      </c>
      <c r="K10" s="601">
        <v>132.28</v>
      </c>
      <c r="L10" s="601">
        <v>131.29</v>
      </c>
      <c r="M10" s="601">
        <v>130.79</v>
      </c>
      <c r="N10" s="621">
        <v>132.42</v>
      </c>
      <c r="O10" s="631">
        <f t="shared" si="0"/>
        <v>127.00916666666666</v>
      </c>
    </row>
    <row r="11" spans="1:17" ht="13.5" thickBot="1">
      <c r="A11" s="664"/>
      <c r="B11" s="609" t="s">
        <v>45</v>
      </c>
      <c r="C11" s="610">
        <v>132.88</v>
      </c>
      <c r="D11" s="610">
        <v>124.14</v>
      </c>
      <c r="E11" s="610">
        <v>118.23</v>
      </c>
      <c r="F11" s="610">
        <v>115.76</v>
      </c>
      <c r="G11" s="651">
        <v>123</v>
      </c>
      <c r="H11" s="610">
        <v>127.81</v>
      </c>
      <c r="I11" s="610">
        <v>119.17</v>
      </c>
      <c r="J11" s="610">
        <v>123.38</v>
      </c>
      <c r="K11" s="610">
        <v>130.72</v>
      </c>
      <c r="L11" s="610">
        <v>129.97</v>
      </c>
      <c r="M11" s="610">
        <v>129.33</v>
      </c>
      <c r="N11" s="622">
        <v>130.93</v>
      </c>
      <c r="O11" s="652">
        <f t="shared" si="0"/>
        <v>125.44333333333333</v>
      </c>
      <c r="Q11" s="253">
        <f>SUM(O9:O11)/(3)</f>
        <v>126.85333333333331</v>
      </c>
    </row>
    <row r="12" spans="1:15" ht="12.75">
      <c r="A12" s="665" t="s">
        <v>38</v>
      </c>
      <c r="B12" s="633">
        <v>6</v>
      </c>
      <c r="C12" s="615"/>
      <c r="D12" s="615"/>
      <c r="E12" s="615"/>
      <c r="F12" s="615">
        <v>122.65</v>
      </c>
      <c r="G12" s="649">
        <v>132.27</v>
      </c>
      <c r="H12" s="615">
        <v>138.49</v>
      </c>
      <c r="I12" s="615">
        <v>127.86</v>
      </c>
      <c r="J12" s="615">
        <v>133.04</v>
      </c>
      <c r="K12" s="615">
        <v>140.3</v>
      </c>
      <c r="L12" s="615">
        <v>137.71</v>
      </c>
      <c r="M12" s="615">
        <v>137.09</v>
      </c>
      <c r="N12" s="618">
        <v>139.09</v>
      </c>
      <c r="O12" s="630">
        <f t="shared" si="0"/>
        <v>134.27777777777774</v>
      </c>
    </row>
    <row r="13" spans="1:15" ht="13.5" thickBot="1">
      <c r="A13" s="666" t="s">
        <v>8</v>
      </c>
      <c r="B13" s="635" t="s">
        <v>9</v>
      </c>
      <c r="C13" s="610">
        <v>136.33</v>
      </c>
      <c r="D13" s="610">
        <v>129.97</v>
      </c>
      <c r="E13" s="610">
        <v>122.34</v>
      </c>
      <c r="F13" s="610">
        <v>119.31</v>
      </c>
      <c r="G13" s="651">
        <v>127.73</v>
      </c>
      <c r="H13" s="610">
        <v>133.21</v>
      </c>
      <c r="I13" s="610">
        <v>118.22</v>
      </c>
      <c r="J13" s="610">
        <v>127.39</v>
      </c>
      <c r="K13" s="610">
        <v>134.38</v>
      </c>
      <c r="L13" s="610">
        <v>132.21</v>
      </c>
      <c r="M13" s="610">
        <v>132.03</v>
      </c>
      <c r="N13" s="622">
        <v>134.19</v>
      </c>
      <c r="O13" s="652">
        <f t="shared" si="0"/>
        <v>128.94250000000002</v>
      </c>
    </row>
    <row r="14" spans="1:15" ht="12.75">
      <c r="A14" s="665" t="s">
        <v>52</v>
      </c>
      <c r="B14" s="636" t="s">
        <v>20</v>
      </c>
      <c r="C14" s="653"/>
      <c r="D14" s="591"/>
      <c r="E14" s="591"/>
      <c r="F14" s="592">
        <v>190.6</v>
      </c>
      <c r="G14" s="654">
        <v>200.1</v>
      </c>
      <c r="H14" s="591">
        <v>219.15</v>
      </c>
      <c r="I14" s="591">
        <v>188.95</v>
      </c>
      <c r="J14" s="591">
        <v>185.68</v>
      </c>
      <c r="K14" s="591">
        <v>201.05</v>
      </c>
      <c r="L14" s="591">
        <v>201.18</v>
      </c>
      <c r="M14" s="591">
        <v>223.18</v>
      </c>
      <c r="N14" s="637">
        <v>239.47</v>
      </c>
      <c r="O14" s="655">
        <f t="shared" si="0"/>
        <v>205.48444444444445</v>
      </c>
    </row>
    <row r="15" spans="1:15" ht="13.5" thickBot="1">
      <c r="A15" s="666" t="s">
        <v>17</v>
      </c>
      <c r="B15" s="638" t="s">
        <v>11</v>
      </c>
      <c r="C15" s="656"/>
      <c r="D15" s="639"/>
      <c r="E15" s="639"/>
      <c r="F15" s="640">
        <v>178.99</v>
      </c>
      <c r="G15" s="657">
        <v>186.25</v>
      </c>
      <c r="H15" s="639">
        <v>197.49</v>
      </c>
      <c r="I15" s="639">
        <v>164.22</v>
      </c>
      <c r="J15" s="639">
        <v>155.67</v>
      </c>
      <c r="K15" s="639">
        <v>156.66</v>
      </c>
      <c r="L15" s="639">
        <v>152.37</v>
      </c>
      <c r="M15" s="639">
        <v>157.35</v>
      </c>
      <c r="N15" s="641">
        <v>162.12</v>
      </c>
      <c r="O15" s="658">
        <f t="shared" si="0"/>
        <v>167.9022222222222</v>
      </c>
    </row>
    <row r="16" spans="1:15" ht="12.75">
      <c r="A16" s="665" t="s">
        <v>16</v>
      </c>
      <c r="B16" s="590" t="s">
        <v>20</v>
      </c>
      <c r="C16" s="642">
        <v>190.19</v>
      </c>
      <c r="D16" s="642">
        <v>200.98</v>
      </c>
      <c r="E16" s="615">
        <v>204.35</v>
      </c>
      <c r="F16" s="642">
        <v>200.69</v>
      </c>
      <c r="G16" s="649">
        <v>216.27</v>
      </c>
      <c r="H16" s="615">
        <v>240.09</v>
      </c>
      <c r="I16" s="615">
        <v>199.47</v>
      </c>
      <c r="J16" s="615">
        <v>197.95</v>
      </c>
      <c r="K16" s="615">
        <v>217.46</v>
      </c>
      <c r="L16" s="615">
        <v>214.91</v>
      </c>
      <c r="M16" s="615">
        <v>239.68</v>
      </c>
      <c r="N16" s="618">
        <v>266.09</v>
      </c>
      <c r="O16" s="630">
        <f t="shared" si="0"/>
        <v>215.6775</v>
      </c>
    </row>
    <row r="17" spans="1:15" ht="13.5" thickBot="1">
      <c r="A17" s="666" t="s">
        <v>17</v>
      </c>
      <c r="B17" s="609" t="s">
        <v>11</v>
      </c>
      <c r="C17" s="659"/>
      <c r="D17" s="610"/>
      <c r="E17" s="610"/>
      <c r="F17" s="611">
        <v>179.35</v>
      </c>
      <c r="G17" s="651">
        <v>186.41</v>
      </c>
      <c r="H17" s="610">
        <v>198.44</v>
      </c>
      <c r="I17" s="610">
        <v>164.43</v>
      </c>
      <c r="J17" s="610">
        <v>156.94</v>
      </c>
      <c r="K17" s="610">
        <v>157.03</v>
      </c>
      <c r="L17" s="610">
        <v>151.86</v>
      </c>
      <c r="M17" s="610">
        <v>156.78</v>
      </c>
      <c r="N17" s="622">
        <v>163.49</v>
      </c>
      <c r="O17" s="652">
        <f t="shared" si="0"/>
        <v>168.30333333333334</v>
      </c>
    </row>
    <row r="18" spans="1:15" ht="12.75">
      <c r="A18" s="665" t="s">
        <v>37</v>
      </c>
      <c r="B18" s="636" t="s">
        <v>20</v>
      </c>
      <c r="C18" s="643">
        <v>193.27</v>
      </c>
      <c r="D18" s="643">
        <v>204.16</v>
      </c>
      <c r="E18" s="591">
        <v>208.21</v>
      </c>
      <c r="F18" s="643">
        <v>202.16</v>
      </c>
      <c r="G18" s="654">
        <v>216.88</v>
      </c>
      <c r="H18" s="591">
        <v>241</v>
      </c>
      <c r="I18" s="591">
        <v>200.42</v>
      </c>
      <c r="J18" s="591">
        <v>198.91</v>
      </c>
      <c r="K18" s="591">
        <v>219.12</v>
      </c>
      <c r="L18" s="591">
        <v>216.08</v>
      </c>
      <c r="M18" s="591">
        <v>241.31</v>
      </c>
      <c r="N18" s="637">
        <v>246.91</v>
      </c>
      <c r="O18" s="655">
        <f t="shared" si="0"/>
        <v>215.7025</v>
      </c>
    </row>
    <row r="19" spans="1:15" ht="13.5" thickBot="1">
      <c r="A19" s="666" t="s">
        <v>17</v>
      </c>
      <c r="B19" s="638" t="s">
        <v>11</v>
      </c>
      <c r="C19" s="656"/>
      <c r="D19" s="639"/>
      <c r="E19" s="639"/>
      <c r="F19" s="640">
        <v>179.69</v>
      </c>
      <c r="G19" s="657">
        <v>186.41</v>
      </c>
      <c r="H19" s="639">
        <v>198.73</v>
      </c>
      <c r="I19" s="639">
        <v>164.56</v>
      </c>
      <c r="J19" s="639">
        <v>157.73</v>
      </c>
      <c r="K19" s="639">
        <v>157.27</v>
      </c>
      <c r="L19" s="639">
        <v>151.92</v>
      </c>
      <c r="M19" s="639">
        <v>157.3</v>
      </c>
      <c r="N19" s="641">
        <v>163.47</v>
      </c>
      <c r="O19" s="658">
        <f t="shared" si="0"/>
        <v>168.56444444444446</v>
      </c>
    </row>
    <row r="20" spans="1:15" ht="12.75">
      <c r="A20" s="665" t="s">
        <v>19</v>
      </c>
      <c r="B20" s="590" t="s">
        <v>20</v>
      </c>
      <c r="C20" s="660"/>
      <c r="D20" s="615"/>
      <c r="E20" s="615"/>
      <c r="F20" s="616">
        <v>193.47</v>
      </c>
      <c r="G20" s="649">
        <v>203.5</v>
      </c>
      <c r="H20" s="615">
        <v>223.83</v>
      </c>
      <c r="I20" s="615">
        <v>192</v>
      </c>
      <c r="J20" s="615">
        <v>189.82</v>
      </c>
      <c r="K20" s="615">
        <v>204.92</v>
      </c>
      <c r="L20" s="615">
        <v>205.21</v>
      </c>
      <c r="M20" s="615">
        <v>226.92</v>
      </c>
      <c r="N20" s="618">
        <v>236.32</v>
      </c>
      <c r="O20" s="630">
        <f t="shared" si="0"/>
        <v>208.44333333333336</v>
      </c>
    </row>
    <row r="21" spans="1:15" ht="13.5" thickBot="1">
      <c r="A21" s="666" t="s">
        <v>17</v>
      </c>
      <c r="B21" s="609" t="s">
        <v>11</v>
      </c>
      <c r="C21" s="659"/>
      <c r="D21" s="610"/>
      <c r="E21" s="610"/>
      <c r="F21" s="611">
        <v>179.61</v>
      </c>
      <c r="G21" s="651">
        <v>186.35</v>
      </c>
      <c r="H21" s="610">
        <v>198.84</v>
      </c>
      <c r="I21" s="610">
        <v>165.88</v>
      </c>
      <c r="J21" s="610">
        <v>158.21</v>
      </c>
      <c r="K21" s="610">
        <v>157.7</v>
      </c>
      <c r="L21" s="610">
        <v>152.54</v>
      </c>
      <c r="M21" s="610">
        <v>157.98</v>
      </c>
      <c r="N21" s="622">
        <v>163.58</v>
      </c>
      <c r="O21" s="652">
        <f t="shared" si="0"/>
        <v>168.96555555555557</v>
      </c>
    </row>
    <row r="22" spans="1:15" ht="12.75">
      <c r="A22" s="665" t="s">
        <v>53</v>
      </c>
      <c r="B22" s="636" t="s">
        <v>20</v>
      </c>
      <c r="C22" s="643">
        <v>193.04</v>
      </c>
      <c r="D22" s="643">
        <v>204.68</v>
      </c>
      <c r="E22" s="591">
        <v>208.25</v>
      </c>
      <c r="F22" s="643">
        <v>200.71</v>
      </c>
      <c r="G22" s="654">
        <v>216.27</v>
      </c>
      <c r="H22" s="591">
        <v>239.62</v>
      </c>
      <c r="I22" s="591">
        <v>199.47</v>
      </c>
      <c r="J22" s="591">
        <v>197.95</v>
      </c>
      <c r="K22" s="591">
        <v>217.46</v>
      </c>
      <c r="L22" s="591">
        <v>214.91</v>
      </c>
      <c r="M22" s="591">
        <v>239.68</v>
      </c>
      <c r="N22" s="637">
        <v>261.33</v>
      </c>
      <c r="O22" s="655">
        <f t="shared" si="0"/>
        <v>216.11416666666665</v>
      </c>
    </row>
    <row r="23" spans="1:15" ht="13.5" thickBot="1">
      <c r="A23" s="666" t="s">
        <v>17</v>
      </c>
      <c r="B23" s="638" t="s">
        <v>11</v>
      </c>
      <c r="C23" s="656"/>
      <c r="D23" s="639"/>
      <c r="E23" s="639"/>
      <c r="F23" s="640">
        <v>179.35</v>
      </c>
      <c r="G23" s="657">
        <v>186.41</v>
      </c>
      <c r="H23" s="639">
        <v>198.44</v>
      </c>
      <c r="I23" s="639">
        <v>164.43</v>
      </c>
      <c r="J23" s="639">
        <v>158.23</v>
      </c>
      <c r="K23" s="639">
        <v>157.04</v>
      </c>
      <c r="L23" s="639">
        <v>151.86</v>
      </c>
      <c r="M23" s="639">
        <v>156.78</v>
      </c>
      <c r="N23" s="641">
        <v>163.49</v>
      </c>
      <c r="O23" s="658">
        <f t="shared" si="0"/>
        <v>168.4477777777778</v>
      </c>
    </row>
    <row r="24" spans="1:15" ht="12.75">
      <c r="A24" s="662" t="s">
        <v>54</v>
      </c>
      <c r="B24" s="590" t="s">
        <v>20</v>
      </c>
      <c r="C24" s="667"/>
      <c r="D24" s="615"/>
      <c r="E24" s="615"/>
      <c r="F24" s="616">
        <v>201.71</v>
      </c>
      <c r="G24" s="649">
        <v>216.65</v>
      </c>
      <c r="H24" s="642">
        <v>240.72</v>
      </c>
      <c r="I24" s="642">
        <v>200.2</v>
      </c>
      <c r="J24" s="642">
        <v>198.56</v>
      </c>
      <c r="K24" s="615">
        <v>218.67</v>
      </c>
      <c r="L24" s="642">
        <v>215.66</v>
      </c>
      <c r="M24" s="642">
        <v>241.07</v>
      </c>
      <c r="N24" s="645">
        <v>262.49</v>
      </c>
      <c r="O24" s="630">
        <f t="shared" si="0"/>
        <v>221.74777777777777</v>
      </c>
    </row>
    <row r="25" spans="1:15" ht="13.5" thickBot="1">
      <c r="A25" s="664" t="s">
        <v>17</v>
      </c>
      <c r="B25" s="609" t="s">
        <v>11</v>
      </c>
      <c r="C25" s="668"/>
      <c r="D25" s="610"/>
      <c r="E25" s="610"/>
      <c r="F25" s="611">
        <v>179.69</v>
      </c>
      <c r="G25" s="661">
        <v>186.41</v>
      </c>
      <c r="H25" s="647">
        <v>198.79</v>
      </c>
      <c r="I25" s="647">
        <v>164.52</v>
      </c>
      <c r="J25" s="647">
        <v>157.73</v>
      </c>
      <c r="K25" s="610">
        <v>157.31</v>
      </c>
      <c r="L25" s="647">
        <v>151.93</v>
      </c>
      <c r="M25" s="647">
        <v>157.3</v>
      </c>
      <c r="N25" s="648">
        <v>163.29</v>
      </c>
      <c r="O25" s="652">
        <f t="shared" si="0"/>
        <v>168.5522222222222</v>
      </c>
    </row>
    <row r="26" spans="1:7" ht="15">
      <c r="A26" s="707" t="s">
        <v>22</v>
      </c>
      <c r="B26" s="707"/>
      <c r="C26" s="707"/>
      <c r="D26" s="707"/>
      <c r="E26" s="707"/>
      <c r="F26" s="707"/>
      <c r="G26" s="707"/>
    </row>
    <row r="27" ht="12.75">
      <c r="B27" s="1"/>
    </row>
    <row r="28" ht="12.75">
      <c r="B28" s="2"/>
    </row>
    <row r="36" spans="1:15" ht="15.75">
      <c r="A36" s="708" t="s">
        <v>49</v>
      </c>
      <c r="B36" s="708"/>
      <c r="C36" s="708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</row>
    <row r="37" spans="1:15" ht="15.75">
      <c r="A37" s="708" t="s">
        <v>55</v>
      </c>
      <c r="B37" s="708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</row>
    <row r="38" ht="13.5" thickBot="1"/>
    <row r="39" spans="1:15" ht="15.75" thickBot="1">
      <c r="A39" s="709" t="s">
        <v>4</v>
      </c>
      <c r="B39" s="709" t="s">
        <v>5</v>
      </c>
      <c r="C39" s="719" t="s">
        <v>41</v>
      </c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8"/>
    </row>
    <row r="40" spans="1:15" ht="15.75" thickBot="1">
      <c r="A40" s="720"/>
      <c r="B40" s="720"/>
      <c r="C40" s="186" t="s">
        <v>23</v>
      </c>
      <c r="D40" s="186" t="s">
        <v>24</v>
      </c>
      <c r="E40" s="186" t="s">
        <v>25</v>
      </c>
      <c r="F40" s="173" t="s">
        <v>26</v>
      </c>
      <c r="G40" s="173" t="s">
        <v>27</v>
      </c>
      <c r="H40" s="175" t="s">
        <v>28</v>
      </c>
      <c r="I40" s="186" t="s">
        <v>29</v>
      </c>
      <c r="J40" s="186" t="s">
        <v>30</v>
      </c>
      <c r="K40" s="186" t="s">
        <v>31</v>
      </c>
      <c r="L40" s="186" t="s">
        <v>32</v>
      </c>
      <c r="M40" s="187" t="s">
        <v>33</v>
      </c>
      <c r="N40" s="188" t="s">
        <v>34</v>
      </c>
      <c r="O40" s="205" t="s">
        <v>39</v>
      </c>
    </row>
    <row r="41" spans="1:15" ht="12.75">
      <c r="A41" s="68"/>
      <c r="B41" s="68" t="s">
        <v>2</v>
      </c>
      <c r="C41" s="77">
        <v>61.44</v>
      </c>
      <c r="D41" s="77">
        <v>64.42</v>
      </c>
      <c r="E41" s="77">
        <v>65.58</v>
      </c>
      <c r="F41" s="115">
        <v>64.28</v>
      </c>
      <c r="G41" s="218">
        <v>63.02</v>
      </c>
      <c r="H41" s="115">
        <v>67.21</v>
      </c>
      <c r="I41" s="246">
        <v>59.53</v>
      </c>
      <c r="J41" s="77">
        <v>57.55</v>
      </c>
      <c r="K41" s="77">
        <v>61.63</v>
      </c>
      <c r="L41" s="77">
        <v>62.45</v>
      </c>
      <c r="M41" s="77">
        <v>70.03</v>
      </c>
      <c r="N41" s="247">
        <v>76.83</v>
      </c>
      <c r="O41" s="164">
        <f aca="true" t="shared" si="1" ref="O41:O59">AVERAGE(C41:N41)</f>
        <v>64.49750000000002</v>
      </c>
    </row>
    <row r="42" spans="1:15" ht="12.75">
      <c r="A42" s="69" t="s">
        <v>0</v>
      </c>
      <c r="B42" s="69" t="s">
        <v>3</v>
      </c>
      <c r="C42" s="85">
        <v>57</v>
      </c>
      <c r="D42" s="85">
        <v>60.57</v>
      </c>
      <c r="E42" s="85">
        <v>61.47</v>
      </c>
      <c r="F42" s="85">
        <v>60.31</v>
      </c>
      <c r="G42" s="214">
        <v>59.29</v>
      </c>
      <c r="H42" s="85">
        <v>60.52</v>
      </c>
      <c r="I42" s="248">
        <v>52.29</v>
      </c>
      <c r="J42" s="85">
        <v>50.88</v>
      </c>
      <c r="K42" s="85">
        <v>53.71</v>
      </c>
      <c r="L42" s="85">
        <v>52.18</v>
      </c>
      <c r="M42" s="85">
        <v>54.88</v>
      </c>
      <c r="N42" s="249">
        <v>57.77</v>
      </c>
      <c r="O42" s="162">
        <f t="shared" si="1"/>
        <v>56.739166666666655</v>
      </c>
    </row>
    <row r="43" spans="1:15" ht="12.75">
      <c r="A43" s="69" t="s">
        <v>1</v>
      </c>
      <c r="B43" s="69" t="s">
        <v>6</v>
      </c>
      <c r="C43" s="85">
        <v>47.57</v>
      </c>
      <c r="D43" s="85">
        <v>43.43</v>
      </c>
      <c r="E43" s="85">
        <v>41.65</v>
      </c>
      <c r="F43" s="85">
        <v>40.76</v>
      </c>
      <c r="G43" s="214">
        <v>40.49</v>
      </c>
      <c r="H43" s="85">
        <v>41.71</v>
      </c>
      <c r="I43" s="248">
        <v>40.18</v>
      </c>
      <c r="J43" s="85">
        <v>41.99</v>
      </c>
      <c r="K43" s="85">
        <v>46.15</v>
      </c>
      <c r="L43" s="85">
        <v>46.37</v>
      </c>
      <c r="M43" s="85">
        <v>47.22</v>
      </c>
      <c r="N43" s="249">
        <v>49.14</v>
      </c>
      <c r="O43" s="162">
        <f t="shared" si="1"/>
        <v>43.88833333333333</v>
      </c>
    </row>
    <row r="44" spans="1:15" ht="12.75">
      <c r="A44" s="69"/>
      <c r="B44" s="166" t="s">
        <v>7</v>
      </c>
      <c r="C44" s="85">
        <v>47.13</v>
      </c>
      <c r="D44" s="85">
        <v>43.09</v>
      </c>
      <c r="E44" s="85">
        <v>41.3</v>
      </c>
      <c r="F44" s="85">
        <v>40.38</v>
      </c>
      <c r="G44" s="214">
        <v>40.09</v>
      </c>
      <c r="H44" s="85">
        <v>41.37</v>
      </c>
      <c r="I44" s="248">
        <v>39.77</v>
      </c>
      <c r="J44" s="85">
        <v>41.64</v>
      </c>
      <c r="K44" s="85">
        <v>45.74</v>
      </c>
      <c r="L44" s="85">
        <v>46.02</v>
      </c>
      <c r="M44" s="85">
        <v>46.92</v>
      </c>
      <c r="N44" s="249">
        <v>48.71</v>
      </c>
      <c r="O44" s="162">
        <f t="shared" si="1"/>
        <v>43.51333333333333</v>
      </c>
    </row>
    <row r="45" spans="1:15" ht="13.5" thickBot="1">
      <c r="A45" s="70"/>
      <c r="B45" s="70" t="s">
        <v>44</v>
      </c>
      <c r="C45" s="101">
        <v>46.6</v>
      </c>
      <c r="D45" s="101">
        <v>42.42</v>
      </c>
      <c r="E45" s="101">
        <v>40.71</v>
      </c>
      <c r="F45" s="101">
        <v>39.85</v>
      </c>
      <c r="G45" s="223">
        <v>39.64</v>
      </c>
      <c r="H45" s="101">
        <v>40.85</v>
      </c>
      <c r="I45" s="250">
        <v>39.23</v>
      </c>
      <c r="J45" s="101">
        <v>41.11</v>
      </c>
      <c r="K45" s="101">
        <v>45.2</v>
      </c>
      <c r="L45" s="101">
        <v>45.48</v>
      </c>
      <c r="M45" s="101">
        <v>46.39</v>
      </c>
      <c r="N45" s="251">
        <v>48.16</v>
      </c>
      <c r="O45" s="165">
        <f t="shared" si="1"/>
        <v>42.97</v>
      </c>
    </row>
    <row r="46" spans="1:15" ht="12.75">
      <c r="A46" s="26" t="s">
        <v>38</v>
      </c>
      <c r="B46" s="203">
        <v>6</v>
      </c>
      <c r="C46" s="80"/>
      <c r="D46" s="80"/>
      <c r="E46" s="80"/>
      <c r="F46" s="80">
        <v>42.22</v>
      </c>
      <c r="G46" s="218">
        <v>42.62</v>
      </c>
      <c r="H46" s="80">
        <v>44.27</v>
      </c>
      <c r="I46" s="80">
        <v>42.09</v>
      </c>
      <c r="J46" s="80">
        <v>44.33</v>
      </c>
      <c r="K46" s="80">
        <v>48.52</v>
      </c>
      <c r="L46" s="80">
        <v>48.27</v>
      </c>
      <c r="M46" s="80">
        <v>49.18</v>
      </c>
      <c r="N46" s="117">
        <v>51.16</v>
      </c>
      <c r="O46" s="161">
        <f t="shared" si="1"/>
        <v>45.85111111111111</v>
      </c>
    </row>
    <row r="47" spans="1:15" ht="13.5" thickBot="1">
      <c r="A47" s="28" t="s">
        <v>8</v>
      </c>
      <c r="B47" s="204" t="s">
        <v>9</v>
      </c>
      <c r="C47" s="85">
        <v>47.81</v>
      </c>
      <c r="D47" s="85">
        <v>44.41</v>
      </c>
      <c r="E47" s="101">
        <v>42.12</v>
      </c>
      <c r="F47" s="101">
        <v>41.07</v>
      </c>
      <c r="G47" s="223">
        <v>41.16</v>
      </c>
      <c r="H47" s="104">
        <v>42.58</v>
      </c>
      <c r="I47" s="104">
        <v>38.92</v>
      </c>
      <c r="J47" s="104">
        <v>42.45</v>
      </c>
      <c r="K47" s="104">
        <v>46.47</v>
      </c>
      <c r="L47" s="104">
        <v>46.35</v>
      </c>
      <c r="M47" s="104">
        <v>47.36</v>
      </c>
      <c r="N47" s="105">
        <v>49.36</v>
      </c>
      <c r="O47" s="165">
        <f t="shared" si="1"/>
        <v>44.171666666666674</v>
      </c>
    </row>
    <row r="48" spans="1:15" ht="12.75">
      <c r="A48" s="24" t="s">
        <v>52</v>
      </c>
      <c r="B48" s="201" t="s">
        <v>20</v>
      </c>
      <c r="C48" s="7"/>
      <c r="D48" s="109"/>
      <c r="E48" s="80"/>
      <c r="F48" s="115">
        <v>65.62</v>
      </c>
      <c r="G48" s="218">
        <v>64.48</v>
      </c>
      <c r="H48" s="80">
        <v>70.05</v>
      </c>
      <c r="I48" s="109">
        <v>62.2</v>
      </c>
      <c r="J48" s="109">
        <v>61.87</v>
      </c>
      <c r="K48" s="109">
        <v>69.54</v>
      </c>
      <c r="L48" s="109">
        <v>70.52</v>
      </c>
      <c r="M48" s="109">
        <v>80.09</v>
      </c>
      <c r="N48" s="81">
        <v>88.1</v>
      </c>
      <c r="O48" s="164">
        <f t="shared" si="1"/>
        <v>70.27444444444444</v>
      </c>
    </row>
    <row r="49" spans="1:15" ht="13.5" thickBot="1">
      <c r="A49" s="28" t="s">
        <v>17</v>
      </c>
      <c r="B49" s="202" t="s">
        <v>11</v>
      </c>
      <c r="C49" s="18"/>
      <c r="D49" s="104"/>
      <c r="E49" s="104"/>
      <c r="F49" s="101">
        <v>61.62</v>
      </c>
      <c r="G49" s="223">
        <v>60.03</v>
      </c>
      <c r="H49" s="104">
        <v>63.12</v>
      </c>
      <c r="I49" s="104">
        <v>54.06</v>
      </c>
      <c r="J49" s="104">
        <v>51.86</v>
      </c>
      <c r="K49" s="104">
        <v>54.19</v>
      </c>
      <c r="L49" s="104">
        <v>53.41</v>
      </c>
      <c r="M49" s="104">
        <v>56.45</v>
      </c>
      <c r="N49" s="105">
        <v>59.63</v>
      </c>
      <c r="O49" s="165">
        <f t="shared" si="1"/>
        <v>57.15222222222222</v>
      </c>
    </row>
    <row r="50" spans="1:15" ht="12.75">
      <c r="A50" s="24" t="s">
        <v>16</v>
      </c>
      <c r="B50" s="201" t="s">
        <v>20</v>
      </c>
      <c r="C50" s="189">
        <v>66.7</v>
      </c>
      <c r="D50" s="189">
        <v>68.68</v>
      </c>
      <c r="E50" s="189">
        <v>70.35</v>
      </c>
      <c r="F50" s="108">
        <v>69.09</v>
      </c>
      <c r="G50" s="218">
        <v>69.68</v>
      </c>
      <c r="H50" s="80">
        <v>76.74</v>
      </c>
      <c r="I50" s="80">
        <v>65.66</v>
      </c>
      <c r="J50" s="109">
        <v>65.96</v>
      </c>
      <c r="K50" s="109">
        <v>75.22</v>
      </c>
      <c r="L50" s="109">
        <v>75.33</v>
      </c>
      <c r="M50" s="109">
        <v>86.02</v>
      </c>
      <c r="N50" s="81">
        <v>97.9</v>
      </c>
      <c r="O50" s="164">
        <f t="shared" si="1"/>
        <v>73.94416666666667</v>
      </c>
    </row>
    <row r="51" spans="1:15" ht="13.5" thickBot="1">
      <c r="A51" s="28" t="s">
        <v>17</v>
      </c>
      <c r="B51" s="202" t="s">
        <v>11</v>
      </c>
      <c r="C51" s="18"/>
      <c r="D51" s="104"/>
      <c r="E51" s="104"/>
      <c r="F51" s="101">
        <v>61.74</v>
      </c>
      <c r="G51" s="223">
        <v>60.08</v>
      </c>
      <c r="H51" s="104">
        <v>63.43</v>
      </c>
      <c r="I51" s="104">
        <v>54.13</v>
      </c>
      <c r="J51" s="104">
        <v>52.28</v>
      </c>
      <c r="K51" s="104">
        <v>54.3</v>
      </c>
      <c r="L51" s="104">
        <v>53.23</v>
      </c>
      <c r="M51" s="104">
        <v>56.25</v>
      </c>
      <c r="N51" s="105">
        <v>60.14</v>
      </c>
      <c r="O51" s="165">
        <f t="shared" si="1"/>
        <v>57.28666666666667</v>
      </c>
    </row>
    <row r="52" spans="1:15" ht="12.75">
      <c r="A52" s="24" t="s">
        <v>37</v>
      </c>
      <c r="B52" s="201" t="s">
        <v>20</v>
      </c>
      <c r="C52" s="189">
        <v>67.78</v>
      </c>
      <c r="D52" s="189">
        <v>69.76</v>
      </c>
      <c r="E52" s="189">
        <v>71.68</v>
      </c>
      <c r="F52" s="108">
        <v>69.59</v>
      </c>
      <c r="G52" s="218">
        <v>69.87</v>
      </c>
      <c r="H52" s="80">
        <v>77.03</v>
      </c>
      <c r="I52" s="80">
        <v>65.98</v>
      </c>
      <c r="J52" s="109">
        <v>66.28</v>
      </c>
      <c r="K52" s="109">
        <v>75.79</v>
      </c>
      <c r="L52" s="109">
        <v>75.74</v>
      </c>
      <c r="M52" s="109">
        <v>86.6</v>
      </c>
      <c r="N52" s="81">
        <v>90.82</v>
      </c>
      <c r="O52" s="164">
        <f t="shared" si="1"/>
        <v>73.91000000000001</v>
      </c>
    </row>
    <row r="53" spans="1:15" ht="13.5" thickBot="1">
      <c r="A53" s="28" t="s">
        <v>17</v>
      </c>
      <c r="B53" s="202" t="s">
        <v>11</v>
      </c>
      <c r="C53" s="18"/>
      <c r="D53" s="104"/>
      <c r="E53" s="104"/>
      <c r="F53" s="101">
        <v>61.86</v>
      </c>
      <c r="G53" s="223">
        <v>60.08</v>
      </c>
      <c r="H53" s="104">
        <v>63.52</v>
      </c>
      <c r="I53" s="104">
        <v>54.17</v>
      </c>
      <c r="J53" s="104">
        <v>52.54</v>
      </c>
      <c r="K53" s="104">
        <v>54.38</v>
      </c>
      <c r="L53" s="104">
        <v>53.25</v>
      </c>
      <c r="M53" s="104">
        <v>56.43</v>
      </c>
      <c r="N53" s="105">
        <v>60.13</v>
      </c>
      <c r="O53" s="165">
        <f t="shared" si="1"/>
        <v>57.373333333333335</v>
      </c>
    </row>
    <row r="54" spans="1:15" ht="12.75">
      <c r="A54" s="24" t="s">
        <v>19</v>
      </c>
      <c r="B54" s="201" t="s">
        <v>20</v>
      </c>
      <c r="C54" s="189">
        <v>63.59</v>
      </c>
      <c r="D54" s="189">
        <v>65.98</v>
      </c>
      <c r="E54" s="189">
        <v>67.42</v>
      </c>
      <c r="F54" s="108">
        <v>66.61</v>
      </c>
      <c r="G54" s="218">
        <v>65.58</v>
      </c>
      <c r="H54" s="80">
        <v>71.55</v>
      </c>
      <c r="I54" s="80">
        <v>63.2</v>
      </c>
      <c r="J54" s="109">
        <v>63.25</v>
      </c>
      <c r="K54" s="109">
        <v>70.88</v>
      </c>
      <c r="L54" s="109">
        <v>71.93</v>
      </c>
      <c r="M54" s="109">
        <v>81.43</v>
      </c>
      <c r="N54" s="81">
        <v>86.9</v>
      </c>
      <c r="O54" s="164">
        <f t="shared" si="1"/>
        <v>69.86</v>
      </c>
    </row>
    <row r="55" spans="1:15" ht="13.5" thickBot="1">
      <c r="A55" s="28" t="s">
        <v>17</v>
      </c>
      <c r="B55" s="202" t="s">
        <v>11</v>
      </c>
      <c r="C55" s="18"/>
      <c r="D55" s="104"/>
      <c r="E55" s="104"/>
      <c r="F55" s="101">
        <v>61.83</v>
      </c>
      <c r="G55" s="223">
        <v>60.06</v>
      </c>
      <c r="H55" s="104">
        <v>63.56</v>
      </c>
      <c r="I55" s="104">
        <v>54.6</v>
      </c>
      <c r="J55" s="104">
        <v>52.7</v>
      </c>
      <c r="K55" s="104">
        <v>54.53</v>
      </c>
      <c r="L55" s="104">
        <v>53.47</v>
      </c>
      <c r="M55" s="104">
        <v>56.67</v>
      </c>
      <c r="N55" s="105">
        <v>60.17</v>
      </c>
      <c r="O55" s="165">
        <f t="shared" si="1"/>
        <v>57.510000000000005</v>
      </c>
    </row>
    <row r="56" spans="1:15" ht="12.75">
      <c r="A56" s="24" t="s">
        <v>53</v>
      </c>
      <c r="B56" s="201" t="s">
        <v>20</v>
      </c>
      <c r="C56" s="189">
        <v>67.7</v>
      </c>
      <c r="D56" s="189">
        <v>69.94</v>
      </c>
      <c r="E56" s="189">
        <v>71.69</v>
      </c>
      <c r="F56" s="108">
        <v>69.1</v>
      </c>
      <c r="G56" s="218">
        <v>69.68</v>
      </c>
      <c r="H56" s="80">
        <v>76.59</v>
      </c>
      <c r="I56" s="80">
        <v>65.66</v>
      </c>
      <c r="J56" s="109">
        <v>65.96</v>
      </c>
      <c r="K56" s="109">
        <v>75.22</v>
      </c>
      <c r="L56" s="109">
        <v>75.33</v>
      </c>
      <c r="M56" s="109">
        <v>86.02</v>
      </c>
      <c r="N56" s="81">
        <v>96.13</v>
      </c>
      <c r="O56" s="164">
        <f t="shared" si="1"/>
        <v>74.085</v>
      </c>
    </row>
    <row r="57" spans="1:15" ht="13.5" thickBot="1">
      <c r="A57" s="28" t="s">
        <v>17</v>
      </c>
      <c r="B57" s="202" t="s">
        <v>11</v>
      </c>
      <c r="C57" s="18"/>
      <c r="D57" s="104"/>
      <c r="E57" s="104"/>
      <c r="F57" s="101">
        <v>61.74</v>
      </c>
      <c r="G57" s="223">
        <v>60.08</v>
      </c>
      <c r="H57" s="104">
        <v>63.43</v>
      </c>
      <c r="I57" s="104">
        <v>54.132</v>
      </c>
      <c r="J57" s="104">
        <v>52.71</v>
      </c>
      <c r="K57" s="104">
        <v>54.3</v>
      </c>
      <c r="L57" s="104">
        <v>53.23</v>
      </c>
      <c r="M57" s="104">
        <v>56.25</v>
      </c>
      <c r="N57" s="105">
        <v>60.14</v>
      </c>
      <c r="O57" s="165">
        <f t="shared" si="1"/>
        <v>57.33466666666667</v>
      </c>
    </row>
    <row r="58" spans="1:15" ht="12.75">
      <c r="A58" s="68" t="s">
        <v>54</v>
      </c>
      <c r="B58" s="201" t="s">
        <v>20</v>
      </c>
      <c r="C58" s="8"/>
      <c r="D58" s="109"/>
      <c r="E58" s="80"/>
      <c r="F58" s="115">
        <v>69.44</v>
      </c>
      <c r="G58" s="218">
        <v>69.8</v>
      </c>
      <c r="H58" s="79">
        <v>76.94</v>
      </c>
      <c r="I58" s="79">
        <v>65.9</v>
      </c>
      <c r="J58" s="108">
        <v>66.16</v>
      </c>
      <c r="K58" s="109">
        <v>75.64</v>
      </c>
      <c r="L58" s="108">
        <v>75.6</v>
      </c>
      <c r="M58" s="108">
        <v>86.51</v>
      </c>
      <c r="N58" s="212">
        <v>96.55</v>
      </c>
      <c r="O58" s="164">
        <f t="shared" si="1"/>
        <v>75.83777777777777</v>
      </c>
    </row>
    <row r="59" spans="1:15" ht="13.5" thickBot="1">
      <c r="A59" s="70" t="s">
        <v>17</v>
      </c>
      <c r="B59" s="202" t="s">
        <v>11</v>
      </c>
      <c r="C59" s="19"/>
      <c r="D59" s="104"/>
      <c r="E59" s="104"/>
      <c r="F59" s="101">
        <v>61.86</v>
      </c>
      <c r="G59" s="223">
        <v>60.08</v>
      </c>
      <c r="H59" s="103">
        <v>63.54</v>
      </c>
      <c r="I59" s="103">
        <v>54.16</v>
      </c>
      <c r="J59" s="103">
        <v>52.54</v>
      </c>
      <c r="K59" s="104">
        <v>54.4</v>
      </c>
      <c r="L59" s="103">
        <v>53.26</v>
      </c>
      <c r="M59" s="103">
        <v>56.43</v>
      </c>
      <c r="N59" s="120">
        <v>60.06</v>
      </c>
      <c r="O59" s="165">
        <f t="shared" si="1"/>
        <v>57.36999999999999</v>
      </c>
    </row>
    <row r="60" spans="1:7" ht="15">
      <c r="A60" s="707" t="s">
        <v>22</v>
      </c>
      <c r="B60" s="707"/>
      <c r="C60" s="707"/>
      <c r="D60" s="707"/>
      <c r="E60" s="707"/>
      <c r="F60" s="707"/>
      <c r="G60" s="707"/>
    </row>
    <row r="61" ht="12.75">
      <c r="B61" s="1"/>
    </row>
    <row r="62" ht="12.75">
      <c r="B62" s="2"/>
    </row>
  </sheetData>
  <sheetProtection/>
  <mergeCells count="12">
    <mergeCell ref="A2:O2"/>
    <mergeCell ref="A3:O3"/>
    <mergeCell ref="A5:A6"/>
    <mergeCell ref="B5:B6"/>
    <mergeCell ref="C5:O5"/>
    <mergeCell ref="A60:G60"/>
    <mergeCell ref="A26:G26"/>
    <mergeCell ref="A36:O36"/>
    <mergeCell ref="A37:O37"/>
    <mergeCell ref="A39:A40"/>
    <mergeCell ref="B39:B40"/>
    <mergeCell ref="C39:O3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1"/>
  <sheetViews>
    <sheetView zoomScale="75" zoomScaleNormal="75" zoomScalePageLayoutView="0" workbookViewId="0" topLeftCell="A1">
      <selection activeCell="A7" sqref="A7:O25"/>
    </sheetView>
  </sheetViews>
  <sheetFormatPr defaultColWidth="9.140625" defaultRowHeight="12.75"/>
  <cols>
    <col min="1" max="1" width="14.140625" style="0" bestFit="1" customWidth="1"/>
    <col min="2" max="2" width="16.421875" style="0" bestFit="1" customWidth="1"/>
    <col min="3" max="4" width="7.57421875" style="0" customWidth="1"/>
    <col min="5" max="5" width="7.421875" style="0" customWidth="1"/>
    <col min="6" max="6" width="7.7109375" style="0" customWidth="1"/>
    <col min="7" max="7" width="7.57421875" style="0" customWidth="1"/>
    <col min="8" max="8" width="7.8515625" style="0" customWidth="1"/>
    <col min="9" max="9" width="7.421875" style="0" customWidth="1"/>
    <col min="10" max="10" width="7.57421875" style="0" customWidth="1"/>
    <col min="11" max="11" width="8.140625" style="0" customWidth="1"/>
    <col min="12" max="14" width="7.57421875" style="0" customWidth="1"/>
    <col min="15" max="15" width="10.8515625" style="0" customWidth="1"/>
  </cols>
  <sheetData>
    <row r="2" spans="1:15" ht="15.75">
      <c r="A2" s="708" t="s">
        <v>46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5.75">
      <c r="A3" s="708" t="s">
        <v>56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09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17" ht="15" thickBot="1">
      <c r="A6" s="710"/>
      <c r="B6" s="720"/>
      <c r="C6" s="216" t="s">
        <v>23</v>
      </c>
      <c r="D6" s="215" t="s">
        <v>24</v>
      </c>
      <c r="E6" s="215" t="s">
        <v>25</v>
      </c>
      <c r="F6" s="215" t="s">
        <v>26</v>
      </c>
      <c r="G6" s="215" t="s">
        <v>27</v>
      </c>
      <c r="H6" s="215" t="s">
        <v>28</v>
      </c>
      <c r="I6" s="215" t="s">
        <v>29</v>
      </c>
      <c r="J6" s="215" t="s">
        <v>30</v>
      </c>
      <c r="K6" s="215" t="s">
        <v>31</v>
      </c>
      <c r="L6" s="215" t="s">
        <v>32</v>
      </c>
      <c r="M6" s="213" t="s">
        <v>33</v>
      </c>
      <c r="N6" s="213" t="s">
        <v>34</v>
      </c>
      <c r="O6" s="252" t="s">
        <v>39</v>
      </c>
      <c r="P6" s="211"/>
      <c r="Q6" s="211"/>
    </row>
    <row r="7" spans="1:17" ht="12.75">
      <c r="A7" s="662"/>
      <c r="B7" s="590" t="s">
        <v>2</v>
      </c>
      <c r="C7" s="615">
        <v>225.69</v>
      </c>
      <c r="D7" s="615">
        <v>248.5</v>
      </c>
      <c r="E7" s="615">
        <v>261.49</v>
      </c>
      <c r="F7" s="615">
        <v>242.11</v>
      </c>
      <c r="G7" s="649">
        <v>243.01</v>
      </c>
      <c r="H7" s="615">
        <v>222.56</v>
      </c>
      <c r="I7" s="615">
        <v>208.8</v>
      </c>
      <c r="J7" s="615">
        <v>201.1</v>
      </c>
      <c r="K7" s="615">
        <v>187.65</v>
      </c>
      <c r="L7" s="615">
        <v>197.12</v>
      </c>
      <c r="M7" s="615">
        <v>228.5</v>
      </c>
      <c r="N7" s="618">
        <v>223</v>
      </c>
      <c r="O7" s="630">
        <f aca="true" t="shared" si="0" ref="O7:O25">AVERAGE(C7:N7)</f>
        <v>224.12750000000003</v>
      </c>
      <c r="P7" s="271"/>
      <c r="Q7" s="211"/>
    </row>
    <row r="8" spans="1:17" ht="12.75">
      <c r="A8" s="663" t="s">
        <v>0</v>
      </c>
      <c r="B8" s="600" t="s">
        <v>3</v>
      </c>
      <c r="C8" s="601">
        <v>166.32</v>
      </c>
      <c r="D8" s="601">
        <v>185.67</v>
      </c>
      <c r="E8" s="601">
        <v>187.57</v>
      </c>
      <c r="F8" s="601">
        <v>165.49</v>
      </c>
      <c r="G8" s="650">
        <v>166.64</v>
      </c>
      <c r="H8" s="601">
        <v>158.46</v>
      </c>
      <c r="I8" s="601">
        <v>154.48</v>
      </c>
      <c r="J8" s="601">
        <v>153.49</v>
      </c>
      <c r="K8" s="601">
        <v>149.59</v>
      </c>
      <c r="L8" s="601">
        <v>152.56</v>
      </c>
      <c r="M8" s="601">
        <v>159.99</v>
      </c>
      <c r="N8" s="621">
        <v>157.38</v>
      </c>
      <c r="O8" s="631">
        <f t="shared" si="0"/>
        <v>163.13666666666666</v>
      </c>
      <c r="P8" s="211"/>
      <c r="Q8" s="211"/>
    </row>
    <row r="9" spans="1:17" ht="12.75">
      <c r="A9" s="663" t="s">
        <v>1</v>
      </c>
      <c r="B9" s="600" t="s">
        <v>6</v>
      </c>
      <c r="C9" s="601">
        <v>139.78</v>
      </c>
      <c r="D9" s="601">
        <v>145.83</v>
      </c>
      <c r="E9" s="601">
        <v>148.39</v>
      </c>
      <c r="F9" s="601">
        <v>144.9</v>
      </c>
      <c r="G9" s="650">
        <v>146.84</v>
      </c>
      <c r="H9" s="601">
        <v>151.47</v>
      </c>
      <c r="I9" s="601">
        <v>147.17</v>
      </c>
      <c r="J9" s="601">
        <v>142.79</v>
      </c>
      <c r="K9" s="601">
        <v>140.91</v>
      </c>
      <c r="L9" s="601">
        <v>143.31</v>
      </c>
      <c r="M9" s="601">
        <v>153.89</v>
      </c>
      <c r="N9" s="621">
        <v>158.92</v>
      </c>
      <c r="O9" s="631">
        <f t="shared" si="0"/>
        <v>147.01666666666668</v>
      </c>
      <c r="P9" s="211"/>
      <c r="Q9" s="211"/>
    </row>
    <row r="10" spans="1:17" ht="12.75">
      <c r="A10" s="663"/>
      <c r="B10" s="600" t="s">
        <v>7</v>
      </c>
      <c r="C10" s="601">
        <v>138.7</v>
      </c>
      <c r="D10" s="601">
        <v>144.72</v>
      </c>
      <c r="E10" s="601">
        <v>147.31</v>
      </c>
      <c r="F10" s="601">
        <v>143.79</v>
      </c>
      <c r="G10" s="730" t="s">
        <v>57</v>
      </c>
      <c r="H10" s="731"/>
      <c r="I10" s="731"/>
      <c r="J10" s="731"/>
      <c r="K10" s="731"/>
      <c r="L10" s="731"/>
      <c r="M10" s="731"/>
      <c r="N10" s="732"/>
      <c r="O10" s="631">
        <f t="shared" si="0"/>
        <v>143.63</v>
      </c>
      <c r="P10" s="211"/>
      <c r="Q10" s="211"/>
    </row>
    <row r="11" spans="1:17" ht="13.5" thickBot="1">
      <c r="A11" s="664"/>
      <c r="B11" s="609" t="s">
        <v>45</v>
      </c>
      <c r="C11" s="610">
        <v>137.13</v>
      </c>
      <c r="D11" s="610">
        <v>143.22</v>
      </c>
      <c r="E11" s="610">
        <v>145.85</v>
      </c>
      <c r="F11" s="610">
        <v>142.13</v>
      </c>
      <c r="G11" s="721" t="s">
        <v>57</v>
      </c>
      <c r="H11" s="722"/>
      <c r="I11" s="722"/>
      <c r="J11" s="722"/>
      <c r="K11" s="722"/>
      <c r="L11" s="722"/>
      <c r="M11" s="722"/>
      <c r="N11" s="723"/>
      <c r="O11" s="652">
        <f t="shared" si="0"/>
        <v>142.0825</v>
      </c>
      <c r="P11" s="211"/>
      <c r="Q11" s="211"/>
    </row>
    <row r="12" spans="1:17" ht="12.75">
      <c r="A12" s="665" t="s">
        <v>38</v>
      </c>
      <c r="B12" s="633">
        <v>6</v>
      </c>
      <c r="C12" s="615">
        <v>145.51</v>
      </c>
      <c r="D12" s="615">
        <v>153.07</v>
      </c>
      <c r="E12" s="615">
        <v>154.37</v>
      </c>
      <c r="F12" s="615">
        <v>150.23</v>
      </c>
      <c r="G12" s="649">
        <v>159.79</v>
      </c>
      <c r="H12" s="615">
        <v>160.62</v>
      </c>
      <c r="I12" s="615">
        <v>156.25</v>
      </c>
      <c r="J12" s="615">
        <v>150.52</v>
      </c>
      <c r="K12" s="615">
        <v>147.82</v>
      </c>
      <c r="L12" s="615">
        <v>150.65</v>
      </c>
      <c r="M12" s="615">
        <v>160.26</v>
      </c>
      <c r="N12" s="618">
        <v>164.1</v>
      </c>
      <c r="O12" s="630">
        <f t="shared" si="0"/>
        <v>154.43249999999998</v>
      </c>
      <c r="P12" s="271"/>
      <c r="Q12" s="211"/>
    </row>
    <row r="13" spans="1:17" ht="13.5" thickBot="1">
      <c r="A13" s="666" t="s">
        <v>8</v>
      </c>
      <c r="B13" s="635" t="s">
        <v>9</v>
      </c>
      <c r="C13" s="610">
        <v>140.69</v>
      </c>
      <c r="D13" s="610">
        <v>147.83</v>
      </c>
      <c r="E13" s="610">
        <v>149.51</v>
      </c>
      <c r="F13" s="610">
        <v>145.11</v>
      </c>
      <c r="G13" s="651">
        <v>154.55</v>
      </c>
      <c r="H13" s="610">
        <v>154.48</v>
      </c>
      <c r="I13" s="610">
        <v>149.02</v>
      </c>
      <c r="J13" s="610">
        <v>144.12</v>
      </c>
      <c r="K13" s="610">
        <v>142.03</v>
      </c>
      <c r="L13" s="610">
        <v>145.1</v>
      </c>
      <c r="M13" s="610">
        <v>154.81</v>
      </c>
      <c r="N13" s="622">
        <v>158.77</v>
      </c>
      <c r="O13" s="652">
        <f t="shared" si="0"/>
        <v>148.83499999999998</v>
      </c>
      <c r="P13" s="211"/>
      <c r="Q13" s="211"/>
    </row>
    <row r="14" spans="1:17" ht="12.75">
      <c r="A14" s="665" t="s">
        <v>52</v>
      </c>
      <c r="B14" s="636" t="s">
        <v>20</v>
      </c>
      <c r="C14" s="653">
        <v>253.38</v>
      </c>
      <c r="D14" s="591">
        <v>274.82</v>
      </c>
      <c r="E14" s="591">
        <v>297.53</v>
      </c>
      <c r="F14" s="592">
        <v>294.28</v>
      </c>
      <c r="G14" s="654">
        <v>279.5</v>
      </c>
      <c r="H14" s="591">
        <v>263.41</v>
      </c>
      <c r="I14" s="591">
        <v>237.42</v>
      </c>
      <c r="J14" s="591">
        <v>234.67</v>
      </c>
      <c r="K14" s="591">
        <v>215.41</v>
      </c>
      <c r="L14" s="591">
        <v>223.97</v>
      </c>
      <c r="M14" s="591">
        <v>232.62</v>
      </c>
      <c r="N14" s="637">
        <v>227.23</v>
      </c>
      <c r="O14" s="655">
        <f t="shared" si="0"/>
        <v>252.85333333333332</v>
      </c>
      <c r="P14" s="271"/>
      <c r="Q14" s="211"/>
    </row>
    <row r="15" spans="1:17" ht="13.5" thickBot="1">
      <c r="A15" s="666" t="s">
        <v>17</v>
      </c>
      <c r="B15" s="638" t="s">
        <v>11</v>
      </c>
      <c r="C15" s="656">
        <v>171.07</v>
      </c>
      <c r="D15" s="639">
        <v>189.42</v>
      </c>
      <c r="E15" s="639">
        <v>196.53</v>
      </c>
      <c r="F15" s="640">
        <v>171.39</v>
      </c>
      <c r="G15" s="657">
        <v>169.67</v>
      </c>
      <c r="H15" s="639">
        <v>164.79</v>
      </c>
      <c r="I15" s="639">
        <v>160.89</v>
      </c>
      <c r="J15" s="639">
        <v>158.89</v>
      </c>
      <c r="K15" s="639">
        <v>156.05</v>
      </c>
      <c r="L15" s="639">
        <v>156.13</v>
      </c>
      <c r="M15" s="639">
        <v>164.36</v>
      </c>
      <c r="N15" s="641">
        <v>166.54</v>
      </c>
      <c r="O15" s="658">
        <f t="shared" si="0"/>
        <v>168.8108333333333</v>
      </c>
      <c r="P15" s="211"/>
      <c r="Q15" s="211"/>
    </row>
    <row r="16" spans="1:17" ht="12.75">
      <c r="A16" s="665" t="s">
        <v>16</v>
      </c>
      <c r="B16" s="590" t="s">
        <v>20</v>
      </c>
      <c r="C16" s="642">
        <v>284.54</v>
      </c>
      <c r="D16" s="642">
        <v>304.88</v>
      </c>
      <c r="E16" s="615">
        <v>338.37</v>
      </c>
      <c r="F16" s="642">
        <v>337.11</v>
      </c>
      <c r="G16" s="649">
        <v>322.39</v>
      </c>
      <c r="H16" s="615">
        <v>297.83</v>
      </c>
      <c r="I16" s="615">
        <v>254.1</v>
      </c>
      <c r="J16" s="615">
        <v>251.51</v>
      </c>
      <c r="K16" s="615">
        <v>228.84</v>
      </c>
      <c r="L16" s="615">
        <v>241.71</v>
      </c>
      <c r="M16" s="615">
        <v>250.36</v>
      </c>
      <c r="N16" s="618">
        <v>246.23</v>
      </c>
      <c r="O16" s="630">
        <f t="shared" si="0"/>
        <v>279.8225</v>
      </c>
      <c r="P16" s="271"/>
      <c r="Q16" s="211"/>
    </row>
    <row r="17" spans="1:17" ht="13.5" thickBot="1">
      <c r="A17" s="666" t="s">
        <v>17</v>
      </c>
      <c r="B17" s="609" t="s">
        <v>11</v>
      </c>
      <c r="C17" s="659">
        <v>171.92</v>
      </c>
      <c r="D17" s="610">
        <v>190.06</v>
      </c>
      <c r="E17" s="610">
        <v>197.69</v>
      </c>
      <c r="F17" s="611">
        <v>171.65</v>
      </c>
      <c r="G17" s="651">
        <v>169.57</v>
      </c>
      <c r="H17" s="610">
        <v>163.69</v>
      </c>
      <c r="I17" s="610">
        <v>160.03</v>
      </c>
      <c r="J17" s="610">
        <v>158.35</v>
      </c>
      <c r="K17" s="610">
        <v>154.86</v>
      </c>
      <c r="L17" s="610">
        <v>155.9</v>
      </c>
      <c r="M17" s="610">
        <v>163.98</v>
      </c>
      <c r="N17" s="622">
        <v>164.27</v>
      </c>
      <c r="O17" s="652">
        <f t="shared" si="0"/>
        <v>168.49750000000003</v>
      </c>
      <c r="P17" s="211"/>
      <c r="Q17" s="211"/>
    </row>
    <row r="18" spans="1:17" ht="12.75">
      <c r="A18" s="665" t="s">
        <v>37</v>
      </c>
      <c r="B18" s="636" t="s">
        <v>20</v>
      </c>
      <c r="C18" s="643">
        <v>285.5</v>
      </c>
      <c r="D18" s="643">
        <v>305.84</v>
      </c>
      <c r="E18" s="591">
        <v>341.03</v>
      </c>
      <c r="F18" s="643">
        <v>343.41</v>
      </c>
      <c r="G18" s="654">
        <v>332.27</v>
      </c>
      <c r="H18" s="591">
        <v>307.97</v>
      </c>
      <c r="I18" s="591">
        <v>258.78</v>
      </c>
      <c r="J18" s="591">
        <v>256.9</v>
      </c>
      <c r="K18" s="591">
        <v>234.71</v>
      </c>
      <c r="L18" s="591">
        <v>246.45</v>
      </c>
      <c r="M18" s="591">
        <v>255.02</v>
      </c>
      <c r="N18" s="637">
        <v>250.62</v>
      </c>
      <c r="O18" s="655">
        <f t="shared" si="0"/>
        <v>284.875</v>
      </c>
      <c r="P18" s="271"/>
      <c r="Q18" s="211"/>
    </row>
    <row r="19" spans="1:17" ht="13.5" thickBot="1">
      <c r="A19" s="666" t="s">
        <v>17</v>
      </c>
      <c r="B19" s="638" t="s">
        <v>11</v>
      </c>
      <c r="C19" s="656">
        <v>171.27</v>
      </c>
      <c r="D19" s="639">
        <v>190.33</v>
      </c>
      <c r="E19" s="639">
        <v>198.35</v>
      </c>
      <c r="F19" s="640">
        <v>171.71</v>
      </c>
      <c r="G19" s="657">
        <v>169.26</v>
      </c>
      <c r="H19" s="639">
        <v>164.02</v>
      </c>
      <c r="I19" s="639">
        <v>160.34</v>
      </c>
      <c r="J19" s="639">
        <v>158.39</v>
      </c>
      <c r="K19" s="639">
        <v>155.37</v>
      </c>
      <c r="L19" s="639">
        <v>155.71</v>
      </c>
      <c r="M19" s="639">
        <v>166.02</v>
      </c>
      <c r="N19" s="641">
        <v>163.99</v>
      </c>
      <c r="O19" s="658">
        <f t="shared" si="0"/>
        <v>168.73</v>
      </c>
      <c r="P19" s="211"/>
      <c r="Q19" s="211"/>
    </row>
    <row r="20" spans="1:17" ht="12.75">
      <c r="A20" s="665" t="s">
        <v>19</v>
      </c>
      <c r="B20" s="590" t="s">
        <v>20</v>
      </c>
      <c r="C20" s="660">
        <v>259.44</v>
      </c>
      <c r="D20" s="615">
        <v>281.16</v>
      </c>
      <c r="E20" s="615">
        <v>306.61</v>
      </c>
      <c r="F20" s="616">
        <v>297.63</v>
      </c>
      <c r="G20" s="649">
        <v>287.67</v>
      </c>
      <c r="H20" s="615">
        <v>270.93</v>
      </c>
      <c r="I20" s="615">
        <v>243.08</v>
      </c>
      <c r="J20" s="615">
        <v>239.81</v>
      </c>
      <c r="K20" s="615">
        <v>219.76</v>
      </c>
      <c r="L20" s="615">
        <v>227.06</v>
      </c>
      <c r="M20" s="615">
        <v>236.3</v>
      </c>
      <c r="N20" s="618">
        <v>231.57</v>
      </c>
      <c r="O20" s="630">
        <f t="shared" si="0"/>
        <v>258.41833333333335</v>
      </c>
      <c r="P20" s="271"/>
      <c r="Q20" s="211"/>
    </row>
    <row r="21" spans="1:17" ht="13.5" thickBot="1">
      <c r="A21" s="666" t="s">
        <v>17</v>
      </c>
      <c r="B21" s="609" t="s">
        <v>11</v>
      </c>
      <c r="C21" s="659">
        <v>171.87</v>
      </c>
      <c r="D21" s="610">
        <v>190.03</v>
      </c>
      <c r="E21" s="610">
        <v>198.83</v>
      </c>
      <c r="F21" s="611">
        <v>172.17</v>
      </c>
      <c r="G21" s="651">
        <v>169.65</v>
      </c>
      <c r="H21" s="610">
        <v>164.8</v>
      </c>
      <c r="I21" s="610">
        <v>160.7</v>
      </c>
      <c r="J21" s="610">
        <v>158.43</v>
      </c>
      <c r="K21" s="610">
        <v>155.46</v>
      </c>
      <c r="L21" s="610">
        <v>155.36</v>
      </c>
      <c r="M21" s="610">
        <v>164.35</v>
      </c>
      <c r="N21" s="622">
        <v>165.64</v>
      </c>
      <c r="O21" s="652">
        <f t="shared" si="0"/>
        <v>168.94083333333333</v>
      </c>
      <c r="P21" s="211"/>
      <c r="Q21" s="211"/>
    </row>
    <row r="22" spans="1:17" ht="12.75">
      <c r="A22" s="665" t="s">
        <v>53</v>
      </c>
      <c r="B22" s="636" t="s">
        <v>20</v>
      </c>
      <c r="C22" s="643">
        <v>284.54</v>
      </c>
      <c r="D22" s="643">
        <v>304.88</v>
      </c>
      <c r="E22" s="591">
        <v>338.37</v>
      </c>
      <c r="F22" s="643">
        <v>337.11</v>
      </c>
      <c r="G22" s="654">
        <v>322.39</v>
      </c>
      <c r="H22" s="591">
        <v>297.83</v>
      </c>
      <c r="I22" s="591">
        <v>254.15</v>
      </c>
      <c r="J22" s="591">
        <v>251.51</v>
      </c>
      <c r="K22" s="591">
        <v>228.84</v>
      </c>
      <c r="L22" s="591">
        <v>241.71</v>
      </c>
      <c r="M22" s="591">
        <v>250.36</v>
      </c>
      <c r="N22" s="637">
        <v>246.23</v>
      </c>
      <c r="O22" s="655">
        <f t="shared" si="0"/>
        <v>279.82666666666665</v>
      </c>
      <c r="P22" s="271"/>
      <c r="Q22" s="211"/>
    </row>
    <row r="23" spans="1:17" ht="13.5" thickBot="1">
      <c r="A23" s="666" t="s">
        <v>17</v>
      </c>
      <c r="B23" s="638" t="s">
        <v>11</v>
      </c>
      <c r="C23" s="656">
        <v>171.92</v>
      </c>
      <c r="D23" s="639">
        <v>190.06</v>
      </c>
      <c r="E23" s="639">
        <v>197.69</v>
      </c>
      <c r="F23" s="640">
        <v>171.65</v>
      </c>
      <c r="G23" s="657">
        <v>169.62</v>
      </c>
      <c r="H23" s="639">
        <v>163.69</v>
      </c>
      <c r="I23" s="639">
        <v>159.98</v>
      </c>
      <c r="J23" s="639">
        <v>158.35</v>
      </c>
      <c r="K23" s="639">
        <v>154.86</v>
      </c>
      <c r="L23" s="639">
        <v>155.9</v>
      </c>
      <c r="M23" s="639">
        <v>163.98</v>
      </c>
      <c r="N23" s="641">
        <v>164.27</v>
      </c>
      <c r="O23" s="658">
        <f t="shared" si="0"/>
        <v>168.49750000000003</v>
      </c>
      <c r="P23" s="211"/>
      <c r="Q23" s="211"/>
    </row>
    <row r="24" spans="1:17" ht="12.75">
      <c r="A24" s="662" t="s">
        <v>54</v>
      </c>
      <c r="B24" s="590" t="s">
        <v>20</v>
      </c>
      <c r="C24" s="660">
        <v>284.87</v>
      </c>
      <c r="D24" s="615">
        <v>305.45</v>
      </c>
      <c r="E24" s="615">
        <v>340.34</v>
      </c>
      <c r="F24" s="616">
        <v>342.3</v>
      </c>
      <c r="G24" s="649">
        <v>331.35</v>
      </c>
      <c r="H24" s="642">
        <v>306.98</v>
      </c>
      <c r="I24" s="642">
        <v>245.04</v>
      </c>
      <c r="J24" s="642">
        <v>256.12</v>
      </c>
      <c r="K24" s="615">
        <v>234.19</v>
      </c>
      <c r="L24" s="642">
        <v>245.68</v>
      </c>
      <c r="M24" s="642">
        <v>253.4</v>
      </c>
      <c r="N24" s="645">
        <v>249.72</v>
      </c>
      <c r="O24" s="630">
        <f t="shared" si="0"/>
        <v>282.9533333333333</v>
      </c>
      <c r="P24" s="272"/>
      <c r="Q24" s="211"/>
    </row>
    <row r="25" spans="1:17" ht="13.5" thickBot="1">
      <c r="A25" s="664" t="s">
        <v>17</v>
      </c>
      <c r="B25" s="609" t="s">
        <v>11</v>
      </c>
      <c r="C25" s="659">
        <v>171.27</v>
      </c>
      <c r="D25" s="610">
        <v>190.27</v>
      </c>
      <c r="E25" s="610">
        <v>198.36</v>
      </c>
      <c r="F25" s="611">
        <v>171.69</v>
      </c>
      <c r="G25" s="661">
        <v>169.25</v>
      </c>
      <c r="H25" s="647">
        <v>164.03</v>
      </c>
      <c r="I25" s="647">
        <v>160.34</v>
      </c>
      <c r="J25" s="647">
        <v>158.39</v>
      </c>
      <c r="K25" s="610">
        <v>155.41</v>
      </c>
      <c r="L25" s="647">
        <v>155.73</v>
      </c>
      <c r="M25" s="647">
        <v>165.98</v>
      </c>
      <c r="N25" s="648">
        <v>163.99</v>
      </c>
      <c r="O25" s="652">
        <f t="shared" si="0"/>
        <v>168.72583333333333</v>
      </c>
      <c r="P25" s="211"/>
      <c r="Q25" s="211"/>
    </row>
    <row r="26" spans="1:17" ht="15">
      <c r="A26" s="707" t="s">
        <v>22</v>
      </c>
      <c r="B26" s="707"/>
      <c r="C26" s="707"/>
      <c r="D26" s="707"/>
      <c r="E26" s="707"/>
      <c r="F26" s="707"/>
      <c r="G26" s="707"/>
      <c r="P26" s="211"/>
      <c r="Q26" s="211"/>
    </row>
    <row r="27" spans="2:17" ht="12.75">
      <c r="B27" s="1"/>
      <c r="P27" s="211"/>
      <c r="Q27" s="211"/>
    </row>
    <row r="28" spans="2:17" ht="12.75">
      <c r="B28" s="2"/>
      <c r="P28" s="211"/>
      <c r="Q28" s="211"/>
    </row>
    <row r="29" spans="16:17" ht="12.75">
      <c r="P29" s="211"/>
      <c r="Q29" s="211"/>
    </row>
    <row r="36" spans="1:15" ht="15.75">
      <c r="A36" s="708" t="s">
        <v>49</v>
      </c>
      <c r="B36" s="708"/>
      <c r="C36" s="708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</row>
    <row r="37" spans="1:15" ht="15.75">
      <c r="A37" s="708" t="s">
        <v>58</v>
      </c>
      <c r="B37" s="708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</row>
    <row r="38" ht="13.5" thickBot="1"/>
    <row r="39" spans="1:15" ht="15.75" thickBot="1">
      <c r="A39" s="709" t="s">
        <v>4</v>
      </c>
      <c r="B39" s="709" t="s">
        <v>5</v>
      </c>
      <c r="C39" s="719" t="s">
        <v>41</v>
      </c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8"/>
    </row>
    <row r="40" spans="1:15" ht="15.75" thickBot="1">
      <c r="A40" s="720"/>
      <c r="B40" s="720"/>
      <c r="C40" s="186" t="s">
        <v>23</v>
      </c>
      <c r="D40" s="186" t="s">
        <v>24</v>
      </c>
      <c r="E40" s="186" t="s">
        <v>25</v>
      </c>
      <c r="F40" s="173" t="s">
        <v>26</v>
      </c>
      <c r="G40" s="173" t="s">
        <v>27</v>
      </c>
      <c r="H40" s="175" t="s">
        <v>28</v>
      </c>
      <c r="I40" s="186" t="s">
        <v>29</v>
      </c>
      <c r="J40" s="186" t="s">
        <v>30</v>
      </c>
      <c r="K40" s="186" t="s">
        <v>31</v>
      </c>
      <c r="L40" s="186" t="s">
        <v>32</v>
      </c>
      <c r="M40" s="187" t="s">
        <v>33</v>
      </c>
      <c r="N40" s="188" t="s">
        <v>34</v>
      </c>
      <c r="O40" s="205" t="s">
        <v>39</v>
      </c>
    </row>
    <row r="41" spans="1:15" ht="12.75">
      <c r="A41" s="68"/>
      <c r="B41" s="68" t="s">
        <v>2</v>
      </c>
      <c r="C41" s="77">
        <v>83.84</v>
      </c>
      <c r="D41" s="77">
        <v>95.68</v>
      </c>
      <c r="E41" s="77">
        <v>96.56</v>
      </c>
      <c r="F41" s="115">
        <v>93.93</v>
      </c>
      <c r="G41" s="218">
        <v>99.29</v>
      </c>
      <c r="H41" s="115">
        <v>92.14</v>
      </c>
      <c r="I41" s="246">
        <v>87.85</v>
      </c>
      <c r="J41" s="77">
        <v>85.21</v>
      </c>
      <c r="K41" s="77">
        <v>81.68</v>
      </c>
      <c r="L41" s="77">
        <v>87.34</v>
      </c>
      <c r="M41" s="77">
        <v>103.47</v>
      </c>
      <c r="N41" s="247">
        <v>97.89</v>
      </c>
      <c r="O41" s="164">
        <f aca="true" t="shared" si="1" ref="O41:O59">AVERAGE(C41:N41)</f>
        <v>92.07333333333334</v>
      </c>
    </row>
    <row r="42" spans="1:15" ht="12.75">
      <c r="A42" s="69" t="s">
        <v>0</v>
      </c>
      <c r="B42" s="69" t="s">
        <v>3</v>
      </c>
      <c r="C42" s="85">
        <v>61.79</v>
      </c>
      <c r="D42" s="85">
        <v>71.49</v>
      </c>
      <c r="E42" s="85">
        <v>69.27</v>
      </c>
      <c r="F42" s="85">
        <v>64.18</v>
      </c>
      <c r="G42" s="214">
        <v>68.09</v>
      </c>
      <c r="H42" s="85">
        <v>65.61</v>
      </c>
      <c r="I42" s="248">
        <v>64.99</v>
      </c>
      <c r="J42" s="85">
        <v>65.03</v>
      </c>
      <c r="K42" s="85">
        <v>65.13</v>
      </c>
      <c r="L42" s="85">
        <v>67.61</v>
      </c>
      <c r="M42" s="85">
        <v>72.45</v>
      </c>
      <c r="N42" s="249">
        <v>69.09</v>
      </c>
      <c r="O42" s="162">
        <f t="shared" si="1"/>
        <v>67.06083333333335</v>
      </c>
    </row>
    <row r="43" spans="1:15" ht="12.75">
      <c r="A43" s="69" t="s">
        <v>1</v>
      </c>
      <c r="B43" s="69" t="s">
        <v>6</v>
      </c>
      <c r="C43" s="85">
        <v>51.92</v>
      </c>
      <c r="D43" s="85">
        <v>56.14</v>
      </c>
      <c r="E43" s="85">
        <v>54.8</v>
      </c>
      <c r="F43" s="85">
        <v>56.22</v>
      </c>
      <c r="G43" s="214">
        <v>60.01</v>
      </c>
      <c r="H43" s="85">
        <v>62.72</v>
      </c>
      <c r="I43" s="248">
        <v>61.92</v>
      </c>
      <c r="J43" s="85">
        <v>60.5</v>
      </c>
      <c r="K43" s="85">
        <v>61.36</v>
      </c>
      <c r="L43" s="85">
        <v>63.51</v>
      </c>
      <c r="M43" s="85">
        <v>69.68</v>
      </c>
      <c r="N43" s="249">
        <v>69.65</v>
      </c>
      <c r="O43" s="162">
        <f t="shared" si="1"/>
        <v>60.70249999999999</v>
      </c>
    </row>
    <row r="44" spans="1:15" ht="12.75">
      <c r="A44" s="69"/>
      <c r="B44" s="166" t="s">
        <v>7</v>
      </c>
      <c r="C44" s="85">
        <v>51.52</v>
      </c>
      <c r="D44" s="85">
        <v>55.72</v>
      </c>
      <c r="E44" s="85">
        <v>54.4</v>
      </c>
      <c r="F44" s="85">
        <v>55.79</v>
      </c>
      <c r="G44" s="724" t="s">
        <v>57</v>
      </c>
      <c r="H44" s="725"/>
      <c r="I44" s="725"/>
      <c r="J44" s="725"/>
      <c r="K44" s="725"/>
      <c r="L44" s="725"/>
      <c r="M44" s="725"/>
      <c r="N44" s="726"/>
      <c r="O44" s="162">
        <f t="shared" si="1"/>
        <v>54.3575</v>
      </c>
    </row>
    <row r="45" spans="1:15" ht="13.5" thickBot="1">
      <c r="A45" s="70"/>
      <c r="B45" s="70" t="s">
        <v>44</v>
      </c>
      <c r="C45" s="101">
        <v>50.94</v>
      </c>
      <c r="D45" s="101">
        <v>55.14</v>
      </c>
      <c r="E45" s="101">
        <v>53.86</v>
      </c>
      <c r="F45" s="101">
        <v>55.14</v>
      </c>
      <c r="G45" s="727" t="s">
        <v>57</v>
      </c>
      <c r="H45" s="728"/>
      <c r="I45" s="728"/>
      <c r="J45" s="728"/>
      <c r="K45" s="728"/>
      <c r="L45" s="728"/>
      <c r="M45" s="728"/>
      <c r="N45" s="729"/>
      <c r="O45" s="165">
        <f t="shared" si="1"/>
        <v>53.769999999999996</v>
      </c>
    </row>
    <row r="46" spans="1:15" ht="12.75">
      <c r="A46" s="26" t="s">
        <v>38</v>
      </c>
      <c r="B46" s="203">
        <v>6</v>
      </c>
      <c r="C46" s="80">
        <v>54.05</v>
      </c>
      <c r="D46" s="80">
        <v>58.93</v>
      </c>
      <c r="E46" s="80">
        <v>57.01</v>
      </c>
      <c r="F46" s="80">
        <v>58.29</v>
      </c>
      <c r="G46" s="218">
        <v>65.32</v>
      </c>
      <c r="H46" s="80">
        <v>66.62</v>
      </c>
      <c r="I46" s="80">
        <v>65.74</v>
      </c>
      <c r="J46" s="80">
        <v>63.78</v>
      </c>
      <c r="K46" s="80">
        <v>64.37</v>
      </c>
      <c r="L46" s="80">
        <v>66.77</v>
      </c>
      <c r="M46" s="80">
        <v>72.56</v>
      </c>
      <c r="N46" s="117">
        <v>72.05</v>
      </c>
      <c r="O46" s="161">
        <f t="shared" si="1"/>
        <v>63.79083333333333</v>
      </c>
    </row>
    <row r="47" spans="1:15" ht="13.5" thickBot="1">
      <c r="A47" s="28" t="s">
        <v>8</v>
      </c>
      <c r="B47" s="204" t="s">
        <v>9</v>
      </c>
      <c r="C47" s="85">
        <v>52.26</v>
      </c>
      <c r="D47" s="85">
        <v>56.91</v>
      </c>
      <c r="E47" s="101">
        <v>55.21</v>
      </c>
      <c r="F47" s="101">
        <v>56.31</v>
      </c>
      <c r="G47" s="223">
        <v>63.17</v>
      </c>
      <c r="H47" s="104">
        <v>63.96</v>
      </c>
      <c r="I47" s="104">
        <v>62.69</v>
      </c>
      <c r="J47" s="104">
        <v>61.06</v>
      </c>
      <c r="K47" s="104">
        <v>61.85</v>
      </c>
      <c r="L47" s="104">
        <v>64.3</v>
      </c>
      <c r="M47" s="104">
        <v>70.1</v>
      </c>
      <c r="N47" s="105">
        <v>69.71</v>
      </c>
      <c r="O47" s="165">
        <f t="shared" si="1"/>
        <v>61.46083333333333</v>
      </c>
    </row>
    <row r="48" spans="1:15" ht="12.75">
      <c r="A48" s="24" t="s">
        <v>52</v>
      </c>
      <c r="B48" s="201" t="s">
        <v>20</v>
      </c>
      <c r="C48" s="7">
        <v>94.12</v>
      </c>
      <c r="D48" s="109">
        <v>105.81</v>
      </c>
      <c r="E48" s="80">
        <v>109.96</v>
      </c>
      <c r="F48" s="115">
        <v>114.18</v>
      </c>
      <c r="G48" s="218">
        <v>114.18</v>
      </c>
      <c r="H48" s="80">
        <v>109.04</v>
      </c>
      <c r="I48" s="109">
        <v>99.9</v>
      </c>
      <c r="J48" s="109">
        <v>99.44</v>
      </c>
      <c r="K48" s="109">
        <v>93.75</v>
      </c>
      <c r="L48" s="109">
        <v>99.26</v>
      </c>
      <c r="M48" s="109">
        <v>105.33</v>
      </c>
      <c r="N48" s="81">
        <v>99.74</v>
      </c>
      <c r="O48" s="164">
        <f t="shared" si="1"/>
        <v>103.72583333333331</v>
      </c>
    </row>
    <row r="49" spans="1:15" ht="13.5" thickBot="1">
      <c r="A49" s="28" t="s">
        <v>17</v>
      </c>
      <c r="B49" s="202" t="s">
        <v>11</v>
      </c>
      <c r="C49" s="18">
        <v>63.55</v>
      </c>
      <c r="D49" s="104">
        <v>72.93</v>
      </c>
      <c r="E49" s="104">
        <v>72.58</v>
      </c>
      <c r="F49" s="101">
        <v>66.46</v>
      </c>
      <c r="G49" s="223">
        <v>69.33</v>
      </c>
      <c r="H49" s="104">
        <v>68.22</v>
      </c>
      <c r="I49" s="104">
        <v>67.69</v>
      </c>
      <c r="J49" s="104">
        <v>67.33</v>
      </c>
      <c r="K49" s="104">
        <v>67.93</v>
      </c>
      <c r="L49" s="104">
        <v>69.19</v>
      </c>
      <c r="M49" s="104">
        <v>74.42</v>
      </c>
      <c r="N49" s="105">
        <v>73.1</v>
      </c>
      <c r="O49" s="165">
        <f t="shared" si="1"/>
        <v>69.39416666666666</v>
      </c>
    </row>
    <row r="50" spans="1:15" ht="12.75">
      <c r="A50" s="24" t="s">
        <v>16</v>
      </c>
      <c r="B50" s="201" t="s">
        <v>20</v>
      </c>
      <c r="C50" s="189">
        <v>105.69</v>
      </c>
      <c r="D50" s="189">
        <v>117.38</v>
      </c>
      <c r="E50" s="189">
        <v>124.93</v>
      </c>
      <c r="F50" s="108">
        <v>130.8</v>
      </c>
      <c r="G50" s="218">
        <v>131.71</v>
      </c>
      <c r="H50" s="80">
        <v>123.26</v>
      </c>
      <c r="I50" s="80">
        <v>106.91</v>
      </c>
      <c r="J50" s="109">
        <v>106.58</v>
      </c>
      <c r="K50" s="109">
        <v>99.6</v>
      </c>
      <c r="L50" s="109">
        <v>107.12</v>
      </c>
      <c r="M50" s="109">
        <v>113.36</v>
      </c>
      <c r="N50" s="81">
        <v>108.05</v>
      </c>
      <c r="O50" s="164">
        <f t="shared" si="1"/>
        <v>114.61583333333333</v>
      </c>
    </row>
    <row r="51" spans="1:15" ht="13.5" thickBot="1">
      <c r="A51" s="28" t="s">
        <v>17</v>
      </c>
      <c r="B51" s="202" t="s">
        <v>11</v>
      </c>
      <c r="C51" s="18">
        <v>63.86</v>
      </c>
      <c r="D51" s="104">
        <v>73.18</v>
      </c>
      <c r="E51" s="104">
        <v>73.01</v>
      </c>
      <c r="F51" s="101">
        <v>66.56</v>
      </c>
      <c r="G51" s="223">
        <v>69.29</v>
      </c>
      <c r="H51" s="104">
        <v>67.77</v>
      </c>
      <c r="I51" s="104">
        <v>67.32</v>
      </c>
      <c r="J51" s="104">
        <v>67.1</v>
      </c>
      <c r="K51" s="104">
        <v>67.42</v>
      </c>
      <c r="L51" s="104">
        <v>69.09</v>
      </c>
      <c r="M51" s="104">
        <v>74.25</v>
      </c>
      <c r="N51" s="105">
        <v>72.11</v>
      </c>
      <c r="O51" s="165">
        <f t="shared" si="1"/>
        <v>69.24666666666667</v>
      </c>
    </row>
    <row r="52" spans="1:15" ht="12.75">
      <c r="A52" s="24" t="s">
        <v>37</v>
      </c>
      <c r="B52" s="201" t="s">
        <v>20</v>
      </c>
      <c r="C52" s="189">
        <v>106.05</v>
      </c>
      <c r="D52" s="189">
        <v>117.75</v>
      </c>
      <c r="E52" s="189">
        <v>125.91</v>
      </c>
      <c r="F52" s="108">
        <v>133.26</v>
      </c>
      <c r="G52" s="218">
        <v>135.75</v>
      </c>
      <c r="H52" s="80">
        <v>127.46</v>
      </c>
      <c r="I52" s="80">
        <v>108.88</v>
      </c>
      <c r="J52" s="109">
        <v>108.86</v>
      </c>
      <c r="K52" s="109">
        <v>102.15</v>
      </c>
      <c r="L52" s="109">
        <v>109.22</v>
      </c>
      <c r="M52" s="109">
        <v>115.48</v>
      </c>
      <c r="N52" s="81">
        <v>109.98</v>
      </c>
      <c r="O52" s="164">
        <f t="shared" si="1"/>
        <v>116.72916666666669</v>
      </c>
    </row>
    <row r="53" spans="1:15" ht="13.5" thickBot="1">
      <c r="A53" s="28" t="s">
        <v>17</v>
      </c>
      <c r="B53" s="202" t="s">
        <v>11</v>
      </c>
      <c r="C53" s="18">
        <v>63.62</v>
      </c>
      <c r="D53" s="104">
        <v>73.29</v>
      </c>
      <c r="E53" s="104">
        <v>73.25</v>
      </c>
      <c r="F53" s="101">
        <v>66.58</v>
      </c>
      <c r="G53" s="223">
        <v>69.17</v>
      </c>
      <c r="H53" s="104">
        <v>67.9</v>
      </c>
      <c r="I53" s="104">
        <v>67.46</v>
      </c>
      <c r="J53" s="104">
        <v>67.11</v>
      </c>
      <c r="K53" s="104">
        <v>67.64</v>
      </c>
      <c r="L53" s="104">
        <v>69</v>
      </c>
      <c r="M53" s="104">
        <v>75.18</v>
      </c>
      <c r="N53" s="105">
        <v>71.98</v>
      </c>
      <c r="O53" s="165">
        <f t="shared" si="1"/>
        <v>69.34833333333334</v>
      </c>
    </row>
    <row r="54" spans="1:15" ht="12.75">
      <c r="A54" s="24" t="s">
        <v>19</v>
      </c>
      <c r="B54" s="201" t="s">
        <v>20</v>
      </c>
      <c r="C54" s="189">
        <v>96.38</v>
      </c>
      <c r="D54" s="189">
        <v>108.25</v>
      </c>
      <c r="E54" s="189">
        <v>113.21</v>
      </c>
      <c r="F54" s="108">
        <v>115.44</v>
      </c>
      <c r="G54" s="218">
        <v>117.53</v>
      </c>
      <c r="H54" s="80">
        <v>112.15</v>
      </c>
      <c r="I54" s="80">
        <v>102.28</v>
      </c>
      <c r="J54" s="109">
        <v>101.62</v>
      </c>
      <c r="K54" s="109">
        <v>95.64</v>
      </c>
      <c r="L54" s="109">
        <v>100.63</v>
      </c>
      <c r="M54" s="109">
        <v>107</v>
      </c>
      <c r="N54" s="81">
        <v>101.64</v>
      </c>
      <c r="O54" s="164">
        <f t="shared" si="1"/>
        <v>105.98083333333334</v>
      </c>
    </row>
    <row r="55" spans="1:15" ht="13.5" thickBot="1">
      <c r="A55" s="28" t="s">
        <v>17</v>
      </c>
      <c r="B55" s="202" t="s">
        <v>11</v>
      </c>
      <c r="C55" s="18">
        <v>63.84</v>
      </c>
      <c r="D55" s="104">
        <v>73.17</v>
      </c>
      <c r="E55" s="104">
        <v>73.43</v>
      </c>
      <c r="F55" s="101">
        <v>66.75</v>
      </c>
      <c r="G55" s="223">
        <v>69.32</v>
      </c>
      <c r="H55" s="104">
        <v>68.22</v>
      </c>
      <c r="I55" s="104">
        <v>67.61</v>
      </c>
      <c r="J55" s="104">
        <v>67.13</v>
      </c>
      <c r="K55" s="104">
        <v>67.68</v>
      </c>
      <c r="L55" s="104">
        <v>68.85</v>
      </c>
      <c r="M55" s="104">
        <v>74.42</v>
      </c>
      <c r="N55" s="105">
        <v>72.7</v>
      </c>
      <c r="O55" s="165">
        <f t="shared" si="1"/>
        <v>69.42666666666668</v>
      </c>
    </row>
    <row r="56" spans="1:15" ht="12.75">
      <c r="A56" s="24" t="s">
        <v>53</v>
      </c>
      <c r="B56" s="201" t="s">
        <v>20</v>
      </c>
      <c r="C56" s="189">
        <v>105.69</v>
      </c>
      <c r="D56" s="189">
        <v>117.38</v>
      </c>
      <c r="E56" s="189">
        <v>124.93</v>
      </c>
      <c r="F56" s="108">
        <v>130.8</v>
      </c>
      <c r="G56" s="218">
        <v>131.71</v>
      </c>
      <c r="H56" s="80">
        <v>123.26</v>
      </c>
      <c r="I56" s="80">
        <v>106.93</v>
      </c>
      <c r="J56" s="109">
        <v>106.58</v>
      </c>
      <c r="K56" s="109">
        <v>99.6</v>
      </c>
      <c r="L56" s="109">
        <v>107.12</v>
      </c>
      <c r="M56" s="109">
        <v>113.36</v>
      </c>
      <c r="N56" s="81">
        <v>108.05</v>
      </c>
      <c r="O56" s="164">
        <f t="shared" si="1"/>
        <v>114.61749999999999</v>
      </c>
    </row>
    <row r="57" spans="1:15" ht="13.5" thickBot="1">
      <c r="A57" s="28" t="s">
        <v>17</v>
      </c>
      <c r="B57" s="202" t="s">
        <v>11</v>
      </c>
      <c r="C57" s="18">
        <v>63.86</v>
      </c>
      <c r="D57" s="104">
        <v>73.18</v>
      </c>
      <c r="E57" s="104">
        <v>73.01</v>
      </c>
      <c r="F57" s="101">
        <v>66.56</v>
      </c>
      <c r="G57" s="223">
        <v>69.32</v>
      </c>
      <c r="H57" s="104">
        <v>67.77</v>
      </c>
      <c r="I57" s="104">
        <v>67.3</v>
      </c>
      <c r="J57" s="104">
        <v>67.1</v>
      </c>
      <c r="K57" s="104">
        <v>67.42</v>
      </c>
      <c r="L57" s="104">
        <v>69.09</v>
      </c>
      <c r="M57" s="104">
        <v>74.25</v>
      </c>
      <c r="N57" s="105">
        <v>72.11</v>
      </c>
      <c r="O57" s="165">
        <f t="shared" si="1"/>
        <v>69.2475</v>
      </c>
    </row>
    <row r="58" spans="1:15" ht="12.75">
      <c r="A58" s="68" t="s">
        <v>54</v>
      </c>
      <c r="B58" s="201" t="s">
        <v>20</v>
      </c>
      <c r="C58" s="7">
        <v>105.82</v>
      </c>
      <c r="D58" s="109">
        <v>117.6</v>
      </c>
      <c r="E58" s="80">
        <v>125.66</v>
      </c>
      <c r="F58" s="115">
        <v>132.83</v>
      </c>
      <c r="G58" s="218">
        <v>135.38</v>
      </c>
      <c r="H58" s="79">
        <v>127.05</v>
      </c>
      <c r="I58" s="79">
        <v>103.09</v>
      </c>
      <c r="J58" s="108">
        <v>108.57</v>
      </c>
      <c r="K58" s="109">
        <v>101.92</v>
      </c>
      <c r="L58" s="108">
        <v>108.88</v>
      </c>
      <c r="M58" s="108">
        <v>114.74</v>
      </c>
      <c r="N58" s="212">
        <v>109.58</v>
      </c>
      <c r="O58" s="164">
        <f t="shared" si="1"/>
        <v>115.92666666666668</v>
      </c>
    </row>
    <row r="59" spans="1:15" ht="13.5" thickBot="1">
      <c r="A59" s="70" t="s">
        <v>17</v>
      </c>
      <c r="B59" s="202" t="s">
        <v>11</v>
      </c>
      <c r="C59" s="18">
        <v>63.62</v>
      </c>
      <c r="D59" s="104">
        <v>73.26</v>
      </c>
      <c r="E59" s="104">
        <v>73.25</v>
      </c>
      <c r="F59" s="101">
        <v>66.57</v>
      </c>
      <c r="G59" s="223">
        <v>69.16</v>
      </c>
      <c r="H59" s="103">
        <v>67.91</v>
      </c>
      <c r="I59" s="103">
        <v>67.46</v>
      </c>
      <c r="J59" s="103">
        <v>67.11</v>
      </c>
      <c r="K59" s="104">
        <v>67.66</v>
      </c>
      <c r="L59" s="103">
        <v>69.01</v>
      </c>
      <c r="M59" s="103">
        <v>75.16</v>
      </c>
      <c r="N59" s="120">
        <v>71.98</v>
      </c>
      <c r="O59" s="165">
        <f t="shared" si="1"/>
        <v>69.34583333333332</v>
      </c>
    </row>
    <row r="60" spans="1:7" ht="15">
      <c r="A60" s="707" t="s">
        <v>22</v>
      </c>
      <c r="B60" s="707"/>
      <c r="C60" s="707"/>
      <c r="D60" s="707"/>
      <c r="E60" s="707"/>
      <c r="F60" s="707"/>
      <c r="G60" s="707"/>
    </row>
    <row r="61" ht="12.75">
      <c r="B61" s="1"/>
    </row>
  </sheetData>
  <sheetProtection/>
  <mergeCells count="16">
    <mergeCell ref="A60:G60"/>
    <mergeCell ref="A26:G26"/>
    <mergeCell ref="A36:O36"/>
    <mergeCell ref="A37:O37"/>
    <mergeCell ref="A39:A40"/>
    <mergeCell ref="B39:B40"/>
    <mergeCell ref="C39:O39"/>
    <mergeCell ref="G11:N11"/>
    <mergeCell ref="G44:N44"/>
    <mergeCell ref="G45:N45"/>
    <mergeCell ref="A2:O2"/>
    <mergeCell ref="A3:O3"/>
    <mergeCell ref="A5:A6"/>
    <mergeCell ref="B5:B6"/>
    <mergeCell ref="C5:O5"/>
    <mergeCell ref="G10:N10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65"/>
  <sheetViews>
    <sheetView zoomScale="75" zoomScaleNormal="75" zoomScalePageLayoutView="0" workbookViewId="0" topLeftCell="A2">
      <selection activeCell="A10" sqref="A10:O25"/>
    </sheetView>
  </sheetViews>
  <sheetFormatPr defaultColWidth="9.140625" defaultRowHeight="12.75"/>
  <cols>
    <col min="1" max="1" width="14.00390625" style="0" customWidth="1"/>
    <col min="2" max="2" width="15.28125" style="0" customWidth="1"/>
    <col min="3" max="3" width="8.28125" style="0" customWidth="1"/>
    <col min="4" max="4" width="8.140625" style="0" customWidth="1"/>
    <col min="5" max="5" width="8.00390625" style="0" customWidth="1"/>
    <col min="15" max="15" width="11.8515625" style="0" customWidth="1"/>
  </cols>
  <sheetData>
    <row r="4" spans="1:15" ht="15.75">
      <c r="A4" s="708" t="s">
        <v>46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</row>
    <row r="5" spans="1:15" ht="15.75">
      <c r="A5" s="708" t="s">
        <v>59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</row>
    <row r="6" ht="13.5" thickBot="1"/>
    <row r="7" spans="1:15" ht="15.75" thickBot="1">
      <c r="A7" s="709" t="s">
        <v>4</v>
      </c>
      <c r="B7" s="709" t="s">
        <v>5</v>
      </c>
      <c r="C7" s="714" t="s">
        <v>41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6"/>
    </row>
    <row r="8" spans="1:15" ht="15" thickBot="1">
      <c r="A8" s="710"/>
      <c r="B8" s="720"/>
      <c r="C8" s="216" t="s">
        <v>23</v>
      </c>
      <c r="D8" s="215" t="s">
        <v>24</v>
      </c>
      <c r="E8" s="215" t="s">
        <v>25</v>
      </c>
      <c r="F8" s="215" t="s">
        <v>26</v>
      </c>
      <c r="G8" s="215" t="s">
        <v>27</v>
      </c>
      <c r="H8" s="215" t="s">
        <v>28</v>
      </c>
      <c r="I8" s="215" t="s">
        <v>29</v>
      </c>
      <c r="J8" s="215" t="s">
        <v>30</v>
      </c>
      <c r="K8" s="215" t="s">
        <v>31</v>
      </c>
      <c r="L8" s="215" t="s">
        <v>32</v>
      </c>
      <c r="M8" s="213" t="s">
        <v>33</v>
      </c>
      <c r="N8" s="213" t="s">
        <v>34</v>
      </c>
      <c r="O8" s="252" t="s">
        <v>39</v>
      </c>
    </row>
    <row r="9" spans="1:15" ht="12.75">
      <c r="A9" s="68"/>
      <c r="B9" s="219" t="s">
        <v>2</v>
      </c>
      <c r="C9" s="109">
        <v>255.52</v>
      </c>
      <c r="D9" s="109">
        <v>246.88</v>
      </c>
      <c r="E9" s="109">
        <v>234.63</v>
      </c>
      <c r="F9" s="109">
        <v>227.49</v>
      </c>
      <c r="G9" s="220">
        <v>209.48</v>
      </c>
      <c r="H9" s="109">
        <v>203.16</v>
      </c>
      <c r="I9" s="109">
        <v>198.13</v>
      </c>
      <c r="J9" s="109">
        <v>212.8</v>
      </c>
      <c r="K9" s="109">
        <v>212.39</v>
      </c>
      <c r="L9" s="109">
        <v>209.95</v>
      </c>
      <c r="M9" s="109">
        <v>237.07</v>
      </c>
      <c r="N9" s="81">
        <v>263.74</v>
      </c>
      <c r="O9" s="334">
        <f aca="true" t="shared" si="0" ref="O9:O25">AVERAGE(C9:N9)</f>
        <v>225.93666666666664</v>
      </c>
    </row>
    <row r="10" spans="1:15" ht="12.75">
      <c r="A10" s="663" t="s">
        <v>0</v>
      </c>
      <c r="B10" s="600" t="s">
        <v>3</v>
      </c>
      <c r="C10" s="601">
        <v>182.49</v>
      </c>
      <c r="D10" s="601">
        <v>168.42</v>
      </c>
      <c r="E10" s="601">
        <v>166.31</v>
      </c>
      <c r="F10" s="601">
        <v>167.06</v>
      </c>
      <c r="G10" s="650">
        <v>160.52</v>
      </c>
      <c r="H10" s="601">
        <v>166.15</v>
      </c>
      <c r="I10" s="601">
        <v>176.15</v>
      </c>
      <c r="J10" s="601">
        <v>187.31</v>
      </c>
      <c r="K10" s="601">
        <v>193.41</v>
      </c>
      <c r="L10" s="601">
        <v>195.48</v>
      </c>
      <c r="M10" s="601">
        <v>216.41</v>
      </c>
      <c r="N10" s="621">
        <v>250.88</v>
      </c>
      <c r="O10" s="669">
        <f t="shared" si="0"/>
        <v>185.88250000000002</v>
      </c>
    </row>
    <row r="11" spans="1:15" ht="13.5" thickBot="1">
      <c r="A11" s="663" t="s">
        <v>1</v>
      </c>
      <c r="B11" s="600" t="s">
        <v>6</v>
      </c>
      <c r="C11" s="601">
        <v>174.75</v>
      </c>
      <c r="D11" s="601">
        <v>171.64</v>
      </c>
      <c r="E11" s="601">
        <v>170.93</v>
      </c>
      <c r="F11" s="601">
        <v>156.04</v>
      </c>
      <c r="G11" s="650">
        <v>146.41</v>
      </c>
      <c r="H11" s="601">
        <v>150.95</v>
      </c>
      <c r="I11" s="601">
        <v>152.66</v>
      </c>
      <c r="J11" s="601">
        <v>174.78</v>
      </c>
      <c r="K11" s="601">
        <v>175.51</v>
      </c>
      <c r="L11" s="601">
        <v>176.1</v>
      </c>
      <c r="M11" s="601">
        <v>193.46</v>
      </c>
      <c r="N11" s="621">
        <v>206.13</v>
      </c>
      <c r="O11" s="669">
        <f t="shared" si="0"/>
        <v>170.77999999999997</v>
      </c>
    </row>
    <row r="12" spans="1:15" ht="12.75">
      <c r="A12" s="665" t="s">
        <v>38</v>
      </c>
      <c r="B12" s="633">
        <v>6</v>
      </c>
      <c r="C12" s="615">
        <v>179.84</v>
      </c>
      <c r="D12" s="615">
        <v>179.86</v>
      </c>
      <c r="E12" s="615">
        <v>180.32</v>
      </c>
      <c r="F12" s="615">
        <v>167.25</v>
      </c>
      <c r="G12" s="649">
        <v>154.56</v>
      </c>
      <c r="H12" s="615">
        <v>159.06</v>
      </c>
      <c r="I12" s="615">
        <v>160.97</v>
      </c>
      <c r="J12" s="615">
        <v>172.01</v>
      </c>
      <c r="K12" s="615">
        <v>183.17</v>
      </c>
      <c r="L12" s="615">
        <v>186.29</v>
      </c>
      <c r="M12" s="615">
        <v>202.8</v>
      </c>
      <c r="N12" s="618">
        <v>216.79</v>
      </c>
      <c r="O12" s="630">
        <f t="shared" si="0"/>
        <v>178.57666666666668</v>
      </c>
    </row>
    <row r="13" spans="1:15" ht="13.5" thickBot="1">
      <c r="A13" s="666" t="s">
        <v>8</v>
      </c>
      <c r="B13" s="635" t="s">
        <v>9</v>
      </c>
      <c r="C13" s="610">
        <v>174.22</v>
      </c>
      <c r="D13" s="610">
        <v>173.61</v>
      </c>
      <c r="E13" s="610">
        <v>174.68</v>
      </c>
      <c r="F13" s="610">
        <v>161.39</v>
      </c>
      <c r="G13" s="651">
        <v>148.78</v>
      </c>
      <c r="H13" s="610">
        <v>153.16</v>
      </c>
      <c r="I13" s="610">
        <v>155.38</v>
      </c>
      <c r="J13" s="610">
        <v>166.92</v>
      </c>
      <c r="K13" s="610">
        <v>177.81</v>
      </c>
      <c r="L13" s="610">
        <v>181.32</v>
      </c>
      <c r="M13" s="610">
        <v>196.86</v>
      </c>
      <c r="N13" s="622">
        <v>211.43</v>
      </c>
      <c r="O13" s="652">
        <f t="shared" si="0"/>
        <v>172.96333333333328</v>
      </c>
    </row>
    <row r="14" spans="1:15" ht="12.75">
      <c r="A14" s="665" t="s">
        <v>52</v>
      </c>
      <c r="B14" s="636" t="s">
        <v>20</v>
      </c>
      <c r="C14" s="653">
        <v>266.96</v>
      </c>
      <c r="D14" s="591">
        <v>250.06</v>
      </c>
      <c r="E14" s="591">
        <v>235.58</v>
      </c>
      <c r="F14" s="592">
        <v>230.44</v>
      </c>
      <c r="G14" s="654">
        <v>217.02</v>
      </c>
      <c r="H14" s="591">
        <v>211.04</v>
      </c>
      <c r="I14" s="591">
        <v>206.99</v>
      </c>
      <c r="J14" s="591">
        <v>219.56</v>
      </c>
      <c r="K14" s="591">
        <v>221.23</v>
      </c>
      <c r="L14" s="591">
        <v>220.45</v>
      </c>
      <c r="M14" s="591">
        <v>251.95</v>
      </c>
      <c r="N14" s="637">
        <v>276.91</v>
      </c>
      <c r="O14" s="655">
        <f t="shared" si="0"/>
        <v>234.01583333333326</v>
      </c>
    </row>
    <row r="15" spans="1:15" ht="13.5" thickBot="1">
      <c r="A15" s="666" t="s">
        <v>17</v>
      </c>
      <c r="B15" s="638" t="s">
        <v>11</v>
      </c>
      <c r="C15" s="656">
        <v>190.62</v>
      </c>
      <c r="D15" s="639">
        <v>173.83</v>
      </c>
      <c r="E15" s="639">
        <v>172.09</v>
      </c>
      <c r="F15" s="640">
        <v>172.21</v>
      </c>
      <c r="G15" s="657">
        <v>170.14</v>
      </c>
      <c r="H15" s="639">
        <v>172.37</v>
      </c>
      <c r="I15" s="639">
        <v>179.66</v>
      </c>
      <c r="J15" s="639">
        <v>191</v>
      </c>
      <c r="K15" s="639">
        <v>193.36</v>
      </c>
      <c r="L15" s="639">
        <v>196.22</v>
      </c>
      <c r="M15" s="639">
        <v>217.95</v>
      </c>
      <c r="N15" s="641">
        <v>243.58</v>
      </c>
      <c r="O15" s="658">
        <f t="shared" si="0"/>
        <v>189.41916666666668</v>
      </c>
    </row>
    <row r="16" spans="1:15" ht="12.75">
      <c r="A16" s="665" t="s">
        <v>16</v>
      </c>
      <c r="B16" s="590" t="s">
        <v>20</v>
      </c>
      <c r="C16" s="642">
        <v>289.98</v>
      </c>
      <c r="D16" s="642">
        <v>265.99</v>
      </c>
      <c r="E16" s="615">
        <v>252.06</v>
      </c>
      <c r="F16" s="642">
        <v>245.48</v>
      </c>
      <c r="G16" s="649">
        <v>232.11</v>
      </c>
      <c r="H16" s="615">
        <v>222.19</v>
      </c>
      <c r="I16" s="615">
        <v>215.74</v>
      </c>
      <c r="J16" s="615">
        <v>229.83</v>
      </c>
      <c r="K16" s="615">
        <v>231.39</v>
      </c>
      <c r="L16" s="615">
        <v>231.11</v>
      </c>
      <c r="M16" s="615">
        <v>264.55</v>
      </c>
      <c r="N16" s="618">
        <v>287.23</v>
      </c>
      <c r="O16" s="630">
        <f t="shared" si="0"/>
        <v>247.30500000000004</v>
      </c>
    </row>
    <row r="17" spans="1:15" ht="13.5" thickBot="1">
      <c r="A17" s="666" t="s">
        <v>17</v>
      </c>
      <c r="B17" s="609" t="s">
        <v>11</v>
      </c>
      <c r="C17" s="659">
        <v>189.81</v>
      </c>
      <c r="D17" s="610">
        <v>173.41</v>
      </c>
      <c r="E17" s="610">
        <v>170.92</v>
      </c>
      <c r="F17" s="611">
        <v>172.34</v>
      </c>
      <c r="G17" s="651">
        <v>169.14</v>
      </c>
      <c r="H17" s="610">
        <v>172.44</v>
      </c>
      <c r="I17" s="610">
        <v>179.19</v>
      </c>
      <c r="J17" s="610">
        <v>190.27</v>
      </c>
      <c r="K17" s="610">
        <v>192.79</v>
      </c>
      <c r="L17" s="610">
        <v>193.93</v>
      </c>
      <c r="M17" s="610">
        <v>217.97</v>
      </c>
      <c r="N17" s="622">
        <v>242.58</v>
      </c>
      <c r="O17" s="652">
        <f t="shared" si="0"/>
        <v>188.7325</v>
      </c>
    </row>
    <row r="18" spans="1:15" ht="12.75">
      <c r="A18" s="665" t="s">
        <v>37</v>
      </c>
      <c r="B18" s="636" t="s">
        <v>20</v>
      </c>
      <c r="C18" s="643">
        <v>293.78</v>
      </c>
      <c r="D18" s="643">
        <v>271.14</v>
      </c>
      <c r="E18" s="591">
        <v>257.29</v>
      </c>
      <c r="F18" s="643">
        <v>250.81</v>
      </c>
      <c r="G18" s="654">
        <v>238.23</v>
      </c>
      <c r="H18" s="591">
        <v>227.02</v>
      </c>
      <c r="I18" s="591">
        <v>220.08</v>
      </c>
      <c r="J18" s="591">
        <v>234.18</v>
      </c>
      <c r="K18" s="591">
        <v>235.79</v>
      </c>
      <c r="L18" s="591">
        <v>235.64</v>
      </c>
      <c r="M18" s="591">
        <v>269.17</v>
      </c>
      <c r="N18" s="637">
        <v>291.93</v>
      </c>
      <c r="O18" s="655">
        <f t="shared" si="0"/>
        <v>252.08833333333334</v>
      </c>
    </row>
    <row r="19" spans="1:15" ht="13.5" thickBot="1">
      <c r="A19" s="666" t="s">
        <v>17</v>
      </c>
      <c r="B19" s="638" t="s">
        <v>11</v>
      </c>
      <c r="C19" s="656">
        <v>189.92</v>
      </c>
      <c r="D19" s="639">
        <v>173.74</v>
      </c>
      <c r="E19" s="639">
        <v>170.91</v>
      </c>
      <c r="F19" s="640">
        <v>171.81</v>
      </c>
      <c r="G19" s="657">
        <v>170.02</v>
      </c>
      <c r="H19" s="639">
        <v>171.27</v>
      </c>
      <c r="I19" s="639">
        <v>179.24</v>
      </c>
      <c r="J19" s="639">
        <v>190.29</v>
      </c>
      <c r="K19" s="639">
        <v>192.11</v>
      </c>
      <c r="L19" s="639">
        <v>193.54</v>
      </c>
      <c r="M19" s="639">
        <v>218.87</v>
      </c>
      <c r="N19" s="641">
        <v>241.38</v>
      </c>
      <c r="O19" s="658">
        <f t="shared" si="0"/>
        <v>188.59166666666667</v>
      </c>
    </row>
    <row r="20" spans="1:15" ht="12.75">
      <c r="A20" s="665" t="s">
        <v>19</v>
      </c>
      <c r="B20" s="590" t="s">
        <v>20</v>
      </c>
      <c r="C20" s="660">
        <v>273.93</v>
      </c>
      <c r="D20" s="615">
        <v>256.36</v>
      </c>
      <c r="E20" s="615">
        <v>240.43</v>
      </c>
      <c r="F20" s="616">
        <v>234.53</v>
      </c>
      <c r="G20" s="649">
        <v>221.44</v>
      </c>
      <c r="H20" s="615">
        <v>213.93</v>
      </c>
      <c r="I20" s="615">
        <v>209.38</v>
      </c>
      <c r="J20" s="615">
        <v>222.36</v>
      </c>
      <c r="K20" s="615">
        <v>223.89</v>
      </c>
      <c r="L20" s="615">
        <v>222.59</v>
      </c>
      <c r="M20" s="615">
        <v>255.71</v>
      </c>
      <c r="N20" s="618">
        <v>280.15</v>
      </c>
      <c r="O20" s="630">
        <f t="shared" si="0"/>
        <v>237.89166666666668</v>
      </c>
    </row>
    <row r="21" spans="1:15" ht="13.5" thickBot="1">
      <c r="A21" s="666" t="s">
        <v>17</v>
      </c>
      <c r="B21" s="609" t="s">
        <v>11</v>
      </c>
      <c r="C21" s="659">
        <v>190.54</v>
      </c>
      <c r="D21" s="610">
        <v>174.15</v>
      </c>
      <c r="E21" s="610">
        <v>171.19</v>
      </c>
      <c r="F21" s="611">
        <v>171.76</v>
      </c>
      <c r="G21" s="651">
        <v>169.71</v>
      </c>
      <c r="H21" s="610">
        <v>173.03</v>
      </c>
      <c r="I21" s="610">
        <v>179.14</v>
      </c>
      <c r="J21" s="610">
        <v>189.66</v>
      </c>
      <c r="K21" s="610">
        <v>191.91</v>
      </c>
      <c r="L21" s="610">
        <v>193.18</v>
      </c>
      <c r="M21" s="610">
        <v>217.91</v>
      </c>
      <c r="N21" s="622">
        <v>240.23</v>
      </c>
      <c r="O21" s="652">
        <f t="shared" si="0"/>
        <v>188.5341666666667</v>
      </c>
    </row>
    <row r="22" spans="1:15" ht="12.75">
      <c r="A22" s="665" t="s">
        <v>53</v>
      </c>
      <c r="B22" s="636" t="s">
        <v>20</v>
      </c>
      <c r="C22" s="643">
        <v>289.98</v>
      </c>
      <c r="D22" s="643">
        <v>266.02</v>
      </c>
      <c r="E22" s="591">
        <v>252.19</v>
      </c>
      <c r="F22" s="643">
        <v>245.48</v>
      </c>
      <c r="G22" s="654">
        <v>232.11</v>
      </c>
      <c r="H22" s="591">
        <v>222.18</v>
      </c>
      <c r="I22" s="591">
        <v>215.74</v>
      </c>
      <c r="J22" s="591">
        <v>229.96</v>
      </c>
      <c r="K22" s="591">
        <v>231.39</v>
      </c>
      <c r="L22" s="591">
        <v>231.13</v>
      </c>
      <c r="M22" s="591">
        <v>264.55</v>
      </c>
      <c r="N22" s="637">
        <v>287.43</v>
      </c>
      <c r="O22" s="655">
        <f t="shared" si="0"/>
        <v>247.3466666666667</v>
      </c>
    </row>
    <row r="23" spans="1:15" ht="13.5" thickBot="1">
      <c r="A23" s="666" t="s">
        <v>17</v>
      </c>
      <c r="B23" s="638" t="s">
        <v>11</v>
      </c>
      <c r="C23" s="656">
        <v>189.81</v>
      </c>
      <c r="D23" s="639">
        <v>173.42</v>
      </c>
      <c r="E23" s="639">
        <v>170.93</v>
      </c>
      <c r="F23" s="640">
        <v>172.34</v>
      </c>
      <c r="G23" s="657">
        <v>169.22</v>
      </c>
      <c r="H23" s="639">
        <v>172.43</v>
      </c>
      <c r="I23" s="639">
        <v>179.19</v>
      </c>
      <c r="J23" s="639">
        <v>190.23</v>
      </c>
      <c r="K23" s="639">
        <v>192.59</v>
      </c>
      <c r="L23" s="639">
        <v>193.94</v>
      </c>
      <c r="M23" s="639">
        <v>217.97</v>
      </c>
      <c r="N23" s="641">
        <v>242.58</v>
      </c>
      <c r="O23" s="658">
        <f t="shared" si="0"/>
        <v>188.72083333333333</v>
      </c>
    </row>
    <row r="24" spans="1:15" ht="12.75">
      <c r="A24" s="662" t="s">
        <v>54</v>
      </c>
      <c r="B24" s="590" t="s">
        <v>20</v>
      </c>
      <c r="C24" s="660">
        <v>288.95</v>
      </c>
      <c r="D24" s="615">
        <v>270.17</v>
      </c>
      <c r="E24" s="615">
        <v>256.7</v>
      </c>
      <c r="F24" s="616">
        <v>250.02</v>
      </c>
      <c r="G24" s="649">
        <v>237.62</v>
      </c>
      <c r="H24" s="642">
        <v>226.51</v>
      </c>
      <c r="I24" s="642">
        <v>219.77</v>
      </c>
      <c r="J24" s="642">
        <v>234.04</v>
      </c>
      <c r="K24" s="615">
        <v>235.46</v>
      </c>
      <c r="L24" s="642">
        <v>235.19</v>
      </c>
      <c r="M24" s="642">
        <v>268.7</v>
      </c>
      <c r="N24" s="645">
        <v>291.41</v>
      </c>
      <c r="O24" s="630">
        <f t="shared" si="0"/>
        <v>251.21166666666662</v>
      </c>
    </row>
    <row r="25" spans="1:15" ht="13.5" thickBot="1">
      <c r="A25" s="664" t="s">
        <v>17</v>
      </c>
      <c r="B25" s="609" t="s">
        <v>11</v>
      </c>
      <c r="C25" s="659">
        <v>189.75</v>
      </c>
      <c r="D25" s="610">
        <v>173.74</v>
      </c>
      <c r="E25" s="610">
        <v>170.9</v>
      </c>
      <c r="F25" s="611">
        <v>171.86</v>
      </c>
      <c r="G25" s="661">
        <v>170.02</v>
      </c>
      <c r="H25" s="647">
        <v>171.34</v>
      </c>
      <c r="I25" s="647">
        <v>179.23</v>
      </c>
      <c r="J25" s="647">
        <v>190.27</v>
      </c>
      <c r="K25" s="610">
        <v>191.7</v>
      </c>
      <c r="L25" s="647">
        <v>193.56</v>
      </c>
      <c r="M25" s="647">
        <v>218.94</v>
      </c>
      <c r="N25" s="648">
        <v>241.23</v>
      </c>
      <c r="O25" s="652">
        <f t="shared" si="0"/>
        <v>188.545</v>
      </c>
    </row>
    <row r="26" spans="1:7" ht="15">
      <c r="A26" s="707" t="s">
        <v>22</v>
      </c>
      <c r="B26" s="707"/>
      <c r="C26" s="707"/>
      <c r="D26" s="707"/>
      <c r="E26" s="707"/>
      <c r="F26" s="707"/>
      <c r="G26" s="707"/>
    </row>
    <row r="27" ht="12.75">
      <c r="B27" s="1"/>
    </row>
    <row r="28" ht="12.75">
      <c r="B28" s="2"/>
    </row>
    <row r="42" spans="1:15" ht="15.75">
      <c r="A42" s="708" t="s">
        <v>49</v>
      </c>
      <c r="B42" s="708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08"/>
    </row>
    <row r="43" spans="1:15" ht="15.75">
      <c r="A43" s="708" t="s">
        <v>60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</row>
    <row r="44" ht="13.5" thickBot="1"/>
    <row r="45" spans="1:15" ht="15.75" thickBot="1">
      <c r="A45" s="709" t="s">
        <v>4</v>
      </c>
      <c r="B45" s="709" t="s">
        <v>5</v>
      </c>
      <c r="C45" s="719" t="s">
        <v>41</v>
      </c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8"/>
    </row>
    <row r="46" spans="1:15" ht="15.75" thickBot="1">
      <c r="A46" s="720"/>
      <c r="B46" s="720"/>
      <c r="C46" s="186" t="s">
        <v>23</v>
      </c>
      <c r="D46" s="186" t="s">
        <v>24</v>
      </c>
      <c r="E46" s="186" t="s">
        <v>25</v>
      </c>
      <c r="F46" s="173" t="s">
        <v>26</v>
      </c>
      <c r="G46" s="173" t="s">
        <v>27</v>
      </c>
      <c r="H46" s="175" t="s">
        <v>28</v>
      </c>
      <c r="I46" s="186" t="s">
        <v>29</v>
      </c>
      <c r="J46" s="186" t="s">
        <v>30</v>
      </c>
      <c r="K46" s="186" t="s">
        <v>31</v>
      </c>
      <c r="L46" s="186" t="s">
        <v>32</v>
      </c>
      <c r="M46" s="187" t="s">
        <v>33</v>
      </c>
      <c r="N46" s="188" t="s">
        <v>34</v>
      </c>
      <c r="O46" s="205" t="s">
        <v>39</v>
      </c>
    </row>
    <row r="47" spans="1:15" ht="12.75">
      <c r="A47" s="68"/>
      <c r="B47" s="68" t="s">
        <v>2</v>
      </c>
      <c r="C47" s="77">
        <v>112.49</v>
      </c>
      <c r="D47" s="77">
        <v>114.47</v>
      </c>
      <c r="E47" s="77">
        <v>109.21</v>
      </c>
      <c r="F47" s="77">
        <v>106.99</v>
      </c>
      <c r="G47" s="220">
        <v>96.51</v>
      </c>
      <c r="H47" s="77">
        <v>90.32</v>
      </c>
      <c r="I47" s="246">
        <v>90.4</v>
      </c>
      <c r="J47" s="77">
        <v>98.67</v>
      </c>
      <c r="K47" s="77">
        <v>98.05</v>
      </c>
      <c r="L47" s="77">
        <v>97.75</v>
      </c>
      <c r="M47" s="77">
        <v>109.86</v>
      </c>
      <c r="N47" s="247">
        <v>122.7</v>
      </c>
      <c r="O47" s="164">
        <f aca="true" t="shared" si="1" ref="O47:O63">AVERAGE(C47:N47)</f>
        <v>103.95166666666665</v>
      </c>
    </row>
    <row r="48" spans="1:15" ht="12.75">
      <c r="A48" s="69" t="s">
        <v>0</v>
      </c>
      <c r="B48" s="69" t="s">
        <v>3</v>
      </c>
      <c r="C48" s="85">
        <v>80.34</v>
      </c>
      <c r="D48" s="85">
        <v>78.1</v>
      </c>
      <c r="E48" s="85">
        <v>77.41</v>
      </c>
      <c r="F48" s="85">
        <v>78.58</v>
      </c>
      <c r="G48" s="214">
        <v>73.93</v>
      </c>
      <c r="H48" s="85">
        <v>73.9</v>
      </c>
      <c r="I48" s="248">
        <v>80.37</v>
      </c>
      <c r="J48" s="85">
        <v>86.86</v>
      </c>
      <c r="K48" s="85">
        <v>89.3</v>
      </c>
      <c r="L48" s="85">
        <v>91.01</v>
      </c>
      <c r="M48" s="85">
        <v>100.28</v>
      </c>
      <c r="N48" s="249">
        <v>116.72</v>
      </c>
      <c r="O48" s="162">
        <f t="shared" si="1"/>
        <v>85.56666666666666</v>
      </c>
    </row>
    <row r="49" spans="1:15" ht="13.5" thickBot="1">
      <c r="A49" s="70" t="s">
        <v>1</v>
      </c>
      <c r="B49" s="70" t="s">
        <v>6</v>
      </c>
      <c r="C49" s="101">
        <v>76.94</v>
      </c>
      <c r="D49" s="101">
        <v>79.6</v>
      </c>
      <c r="E49" s="101">
        <v>79.56</v>
      </c>
      <c r="F49" s="101">
        <v>73.37</v>
      </c>
      <c r="G49" s="223">
        <v>67.42</v>
      </c>
      <c r="H49" s="101">
        <v>67.12</v>
      </c>
      <c r="I49" s="250">
        <v>69.66</v>
      </c>
      <c r="J49" s="101">
        <v>76.41</v>
      </c>
      <c r="K49" s="101">
        <v>81.02</v>
      </c>
      <c r="L49" s="101">
        <v>81.99</v>
      </c>
      <c r="M49" s="101">
        <v>89.65</v>
      </c>
      <c r="N49" s="251">
        <v>95.9</v>
      </c>
      <c r="O49" s="165">
        <f t="shared" si="1"/>
        <v>78.22</v>
      </c>
    </row>
    <row r="50" spans="1:15" ht="12.75">
      <c r="A50" s="26" t="s">
        <v>38</v>
      </c>
      <c r="B50" s="203">
        <v>6</v>
      </c>
      <c r="C50" s="80">
        <v>79.18</v>
      </c>
      <c r="D50" s="80">
        <v>83.41</v>
      </c>
      <c r="E50" s="80">
        <v>83.94</v>
      </c>
      <c r="F50" s="80">
        <v>78.64</v>
      </c>
      <c r="G50" s="218">
        <v>71.15</v>
      </c>
      <c r="H50" s="80">
        <v>70.72</v>
      </c>
      <c r="I50" s="80">
        <v>73.45</v>
      </c>
      <c r="J50" s="80">
        <v>79.76</v>
      </c>
      <c r="K50" s="80">
        <v>84.56</v>
      </c>
      <c r="L50" s="80">
        <v>86.73</v>
      </c>
      <c r="M50" s="80">
        <v>93.98</v>
      </c>
      <c r="N50" s="117">
        <v>100.86</v>
      </c>
      <c r="O50" s="161">
        <f t="shared" si="1"/>
        <v>82.19833333333335</v>
      </c>
    </row>
    <row r="51" spans="1:15" ht="13.5" thickBot="1">
      <c r="A51" s="28" t="s">
        <v>8</v>
      </c>
      <c r="B51" s="204" t="s">
        <v>9</v>
      </c>
      <c r="C51" s="85">
        <v>76.71</v>
      </c>
      <c r="D51" s="85">
        <v>80.51</v>
      </c>
      <c r="E51" s="101">
        <v>81.31</v>
      </c>
      <c r="F51" s="101">
        <v>75.89</v>
      </c>
      <c r="G51" s="223">
        <v>68.49</v>
      </c>
      <c r="H51" s="104">
        <v>68.1</v>
      </c>
      <c r="I51" s="104">
        <v>70.89</v>
      </c>
      <c r="J51" s="104">
        <v>77.4</v>
      </c>
      <c r="K51" s="104">
        <v>82.08</v>
      </c>
      <c r="L51" s="104">
        <v>84.42</v>
      </c>
      <c r="M51" s="104">
        <v>91.23</v>
      </c>
      <c r="N51" s="105">
        <v>98.37</v>
      </c>
      <c r="O51" s="165">
        <f t="shared" si="1"/>
        <v>79.61666666666666</v>
      </c>
    </row>
    <row r="52" spans="1:15" ht="12.75">
      <c r="A52" s="24" t="s">
        <v>52</v>
      </c>
      <c r="B52" s="201" t="s">
        <v>20</v>
      </c>
      <c r="C52" s="7">
        <v>117.53</v>
      </c>
      <c r="D52" s="109">
        <v>115.93</v>
      </c>
      <c r="E52" s="80">
        <v>109.65</v>
      </c>
      <c r="F52" s="115">
        <v>108.38</v>
      </c>
      <c r="G52" s="218">
        <v>99.97</v>
      </c>
      <c r="H52" s="80">
        <v>93.83</v>
      </c>
      <c r="I52" s="109">
        <v>94.44</v>
      </c>
      <c r="J52" s="109">
        <v>101.8</v>
      </c>
      <c r="K52" s="109">
        <v>102.14</v>
      </c>
      <c r="L52" s="109">
        <v>102.64</v>
      </c>
      <c r="M52" s="109">
        <v>116.75</v>
      </c>
      <c r="N52" s="81">
        <v>128.83</v>
      </c>
      <c r="O52" s="164">
        <f t="shared" si="1"/>
        <v>107.65749999999998</v>
      </c>
    </row>
    <row r="53" spans="1:15" ht="13.5" thickBot="1">
      <c r="A53" s="28" t="s">
        <v>17</v>
      </c>
      <c r="B53" s="202" t="s">
        <v>11</v>
      </c>
      <c r="C53" s="18">
        <v>83.92</v>
      </c>
      <c r="D53" s="104">
        <v>80.61</v>
      </c>
      <c r="E53" s="104">
        <v>80.09</v>
      </c>
      <c r="F53" s="101">
        <v>80.99</v>
      </c>
      <c r="G53" s="223">
        <v>78.33</v>
      </c>
      <c r="H53" s="104">
        <v>76.65</v>
      </c>
      <c r="I53" s="104">
        <v>81.97</v>
      </c>
      <c r="J53" s="104">
        <v>88.56</v>
      </c>
      <c r="K53" s="104">
        <v>89.27</v>
      </c>
      <c r="L53" s="104">
        <v>91.36</v>
      </c>
      <c r="M53" s="104">
        <v>100.85</v>
      </c>
      <c r="N53" s="105">
        <v>113.33</v>
      </c>
      <c r="O53" s="165">
        <f t="shared" si="1"/>
        <v>87.16083333333334</v>
      </c>
    </row>
    <row r="54" spans="1:15" ht="12.75">
      <c r="A54" s="24" t="s">
        <v>16</v>
      </c>
      <c r="B54" s="201" t="s">
        <v>20</v>
      </c>
      <c r="C54" s="189">
        <v>127.64</v>
      </c>
      <c r="D54" s="189">
        <v>123.32</v>
      </c>
      <c r="E54" s="189">
        <v>117.32</v>
      </c>
      <c r="F54" s="108">
        <v>115.45</v>
      </c>
      <c r="G54" s="218">
        <v>106.93</v>
      </c>
      <c r="H54" s="80">
        <v>98.79</v>
      </c>
      <c r="I54" s="80">
        <v>98.44</v>
      </c>
      <c r="J54" s="109">
        <v>106.56</v>
      </c>
      <c r="K54" s="109">
        <v>106.83</v>
      </c>
      <c r="L54" s="109">
        <v>107.6</v>
      </c>
      <c r="M54" s="109">
        <v>122.59</v>
      </c>
      <c r="N54" s="81">
        <v>133.63</v>
      </c>
      <c r="O54" s="164">
        <f t="shared" si="1"/>
        <v>113.75833333333333</v>
      </c>
    </row>
    <row r="55" spans="1:15" ht="13.5" thickBot="1">
      <c r="A55" s="28" t="s">
        <v>17</v>
      </c>
      <c r="B55" s="202" t="s">
        <v>11</v>
      </c>
      <c r="C55" s="18">
        <v>83.56</v>
      </c>
      <c r="D55" s="104">
        <v>80.4</v>
      </c>
      <c r="E55" s="104">
        <v>79.55</v>
      </c>
      <c r="F55" s="101">
        <v>81.05</v>
      </c>
      <c r="G55" s="223">
        <v>77.89</v>
      </c>
      <c r="H55" s="104">
        <v>76.68</v>
      </c>
      <c r="I55" s="104">
        <v>81.76</v>
      </c>
      <c r="J55" s="104">
        <v>88.23</v>
      </c>
      <c r="K55" s="104">
        <v>89.01</v>
      </c>
      <c r="L55" s="104">
        <v>90.29</v>
      </c>
      <c r="M55" s="104">
        <v>101</v>
      </c>
      <c r="N55" s="105">
        <v>112.86</v>
      </c>
      <c r="O55" s="165">
        <f t="shared" si="1"/>
        <v>86.85666666666667</v>
      </c>
    </row>
    <row r="56" spans="1:15" ht="12.75">
      <c r="A56" s="24" t="s">
        <v>37</v>
      </c>
      <c r="B56" s="201" t="s">
        <v>20</v>
      </c>
      <c r="C56" s="189">
        <v>129.32</v>
      </c>
      <c r="D56" s="189">
        <v>125.71</v>
      </c>
      <c r="E56" s="189">
        <v>119.75</v>
      </c>
      <c r="F56" s="108">
        <v>117.96</v>
      </c>
      <c r="G56" s="218">
        <v>109.74</v>
      </c>
      <c r="H56" s="80">
        <v>100.93</v>
      </c>
      <c r="I56" s="80">
        <v>100.42</v>
      </c>
      <c r="J56" s="109">
        <v>108.58</v>
      </c>
      <c r="K56" s="109">
        <v>108.86</v>
      </c>
      <c r="L56" s="109">
        <v>109.71</v>
      </c>
      <c r="M56" s="109">
        <v>124.73</v>
      </c>
      <c r="N56" s="81">
        <v>135.82</v>
      </c>
      <c r="O56" s="164">
        <f t="shared" si="1"/>
        <v>115.96083333333331</v>
      </c>
    </row>
    <row r="57" spans="1:15" ht="13.5" thickBot="1">
      <c r="A57" s="28" t="s">
        <v>17</v>
      </c>
      <c r="B57" s="202" t="s">
        <v>11</v>
      </c>
      <c r="C57" s="18">
        <v>83.62</v>
      </c>
      <c r="D57" s="104">
        <v>80.56</v>
      </c>
      <c r="E57" s="104">
        <v>79.55</v>
      </c>
      <c r="F57" s="101">
        <v>80.8</v>
      </c>
      <c r="G57" s="223">
        <v>78.28</v>
      </c>
      <c r="H57" s="104">
        <v>76.16</v>
      </c>
      <c r="I57" s="104">
        <v>81.78</v>
      </c>
      <c r="J57" s="104">
        <v>88.23</v>
      </c>
      <c r="K57" s="104">
        <v>88.7</v>
      </c>
      <c r="L57" s="104">
        <v>90.11</v>
      </c>
      <c r="M57" s="104">
        <v>101.42</v>
      </c>
      <c r="N57" s="105">
        <v>112.3</v>
      </c>
      <c r="O57" s="165">
        <f t="shared" si="1"/>
        <v>86.7925</v>
      </c>
    </row>
    <row r="58" spans="1:15" ht="12.75">
      <c r="A58" s="24" t="s">
        <v>19</v>
      </c>
      <c r="B58" s="201" t="s">
        <v>20</v>
      </c>
      <c r="C58" s="189">
        <v>120.59</v>
      </c>
      <c r="D58" s="189">
        <v>118.85</v>
      </c>
      <c r="E58" s="189">
        <v>111.91</v>
      </c>
      <c r="F58" s="108">
        <v>110.3</v>
      </c>
      <c r="G58" s="218">
        <v>102.01</v>
      </c>
      <c r="H58" s="80">
        <v>95.12</v>
      </c>
      <c r="I58" s="80">
        <v>95.54</v>
      </c>
      <c r="J58" s="109">
        <v>103.1</v>
      </c>
      <c r="K58" s="109">
        <v>103.25</v>
      </c>
      <c r="L58" s="109">
        <v>103.63</v>
      </c>
      <c r="M58" s="109">
        <v>118.49</v>
      </c>
      <c r="N58" s="81">
        <v>130.34</v>
      </c>
      <c r="O58" s="164">
        <f t="shared" si="1"/>
        <v>109.42750000000001</v>
      </c>
    </row>
    <row r="59" spans="1:15" ht="13.5" thickBot="1">
      <c r="A59" s="28" t="s">
        <v>17</v>
      </c>
      <c r="B59" s="202" t="s">
        <v>11</v>
      </c>
      <c r="C59" s="18">
        <v>83.88</v>
      </c>
      <c r="D59" s="104">
        <v>80.74</v>
      </c>
      <c r="E59" s="104">
        <v>79.68</v>
      </c>
      <c r="F59" s="101">
        <v>80.78</v>
      </c>
      <c r="G59" s="223">
        <v>78.13</v>
      </c>
      <c r="H59" s="104">
        <v>76.94</v>
      </c>
      <c r="I59" s="104">
        <v>81.73</v>
      </c>
      <c r="J59" s="104">
        <v>87.94</v>
      </c>
      <c r="K59" s="104">
        <v>88.6</v>
      </c>
      <c r="L59" s="104">
        <v>89.94</v>
      </c>
      <c r="M59" s="104">
        <v>100.97</v>
      </c>
      <c r="N59" s="105">
        <v>111.77</v>
      </c>
      <c r="O59" s="165">
        <f t="shared" si="1"/>
        <v>86.75833333333333</v>
      </c>
    </row>
    <row r="60" spans="1:15" ht="12.75">
      <c r="A60" s="24" t="s">
        <v>53</v>
      </c>
      <c r="B60" s="201" t="s">
        <v>20</v>
      </c>
      <c r="C60" s="189">
        <v>127.94</v>
      </c>
      <c r="D60" s="189">
        <v>123.33</v>
      </c>
      <c r="E60" s="189">
        <v>117.38</v>
      </c>
      <c r="F60" s="108">
        <v>115.45</v>
      </c>
      <c r="G60" s="218">
        <v>106.93</v>
      </c>
      <c r="H60" s="80">
        <v>98.78</v>
      </c>
      <c r="I60" s="80">
        <v>98.44</v>
      </c>
      <c r="J60" s="109">
        <v>106.62</v>
      </c>
      <c r="K60" s="109">
        <v>106.83</v>
      </c>
      <c r="L60" s="109">
        <v>107.61</v>
      </c>
      <c r="M60" s="109">
        <v>122.59</v>
      </c>
      <c r="N60" s="81">
        <v>133.72</v>
      </c>
      <c r="O60" s="164">
        <f t="shared" si="1"/>
        <v>113.80166666666666</v>
      </c>
    </row>
    <row r="61" spans="1:15" ht="13.5" thickBot="1">
      <c r="A61" s="28" t="s">
        <v>17</v>
      </c>
      <c r="B61" s="202" t="s">
        <v>11</v>
      </c>
      <c r="C61" s="18">
        <v>83.56</v>
      </c>
      <c r="D61" s="104">
        <v>80.41</v>
      </c>
      <c r="E61" s="104">
        <v>79.55</v>
      </c>
      <c r="F61" s="101">
        <v>81.05</v>
      </c>
      <c r="G61" s="223">
        <v>77.92</v>
      </c>
      <c r="H61" s="104">
        <v>76.67</v>
      </c>
      <c r="I61" s="104">
        <v>81.76</v>
      </c>
      <c r="J61" s="104">
        <v>88.21</v>
      </c>
      <c r="K61" s="104">
        <v>88.92</v>
      </c>
      <c r="L61" s="104">
        <v>90.3</v>
      </c>
      <c r="M61" s="104">
        <v>101</v>
      </c>
      <c r="N61" s="105">
        <v>112.86</v>
      </c>
      <c r="O61" s="165">
        <f t="shared" si="1"/>
        <v>86.85083333333334</v>
      </c>
    </row>
    <row r="62" spans="1:15" ht="12.75">
      <c r="A62" s="68" t="s">
        <v>54</v>
      </c>
      <c r="B62" s="201" t="s">
        <v>20</v>
      </c>
      <c r="C62" s="7">
        <v>127.21</v>
      </c>
      <c r="D62" s="109">
        <v>125.26</v>
      </c>
      <c r="E62" s="80">
        <v>119.48</v>
      </c>
      <c r="F62" s="115">
        <v>117.59</v>
      </c>
      <c r="G62" s="218">
        <v>109.46</v>
      </c>
      <c r="H62" s="79">
        <v>100.7</v>
      </c>
      <c r="I62" s="79">
        <v>100.28</v>
      </c>
      <c r="J62" s="108">
        <v>108.51</v>
      </c>
      <c r="K62" s="109">
        <v>108.7</v>
      </c>
      <c r="L62" s="108">
        <v>109.5</v>
      </c>
      <c r="M62" s="108">
        <v>124.51</v>
      </c>
      <c r="N62" s="212">
        <v>135.58</v>
      </c>
      <c r="O62" s="164">
        <f t="shared" si="1"/>
        <v>115.565</v>
      </c>
    </row>
    <row r="63" spans="1:15" ht="13.5" thickBot="1">
      <c r="A63" s="70" t="s">
        <v>17</v>
      </c>
      <c r="B63" s="202" t="s">
        <v>11</v>
      </c>
      <c r="C63" s="18">
        <v>83.54</v>
      </c>
      <c r="D63" s="104">
        <v>80.56</v>
      </c>
      <c r="E63" s="104">
        <v>79.54</v>
      </c>
      <c r="F63" s="101">
        <v>80.82</v>
      </c>
      <c r="G63" s="223">
        <v>78.29</v>
      </c>
      <c r="H63" s="103">
        <v>76.19</v>
      </c>
      <c r="I63" s="103">
        <v>81.78</v>
      </c>
      <c r="J63" s="103">
        <v>88.23</v>
      </c>
      <c r="K63" s="104">
        <v>88.51</v>
      </c>
      <c r="L63" s="103">
        <v>90.12</v>
      </c>
      <c r="M63" s="103">
        <v>101.45</v>
      </c>
      <c r="N63" s="120">
        <v>112.23</v>
      </c>
      <c r="O63" s="165">
        <f t="shared" si="1"/>
        <v>86.77166666666666</v>
      </c>
    </row>
    <row r="64" spans="1:7" ht="15">
      <c r="A64" s="707" t="s">
        <v>22</v>
      </c>
      <c r="B64" s="707"/>
      <c r="C64" s="707"/>
      <c r="D64" s="707"/>
      <c r="E64" s="707"/>
      <c r="F64" s="707"/>
      <c r="G64" s="707"/>
    </row>
    <row r="65" ht="12.75">
      <c r="B65" s="1"/>
    </row>
  </sheetData>
  <sheetProtection/>
  <mergeCells count="12">
    <mergeCell ref="A64:G64"/>
    <mergeCell ref="A43:O43"/>
    <mergeCell ref="A45:A46"/>
    <mergeCell ref="B45:B46"/>
    <mergeCell ref="C45:O45"/>
    <mergeCell ref="A26:G26"/>
    <mergeCell ref="A42:O42"/>
    <mergeCell ref="A4:O4"/>
    <mergeCell ref="A5:O5"/>
    <mergeCell ref="A7:A8"/>
    <mergeCell ref="B7:B8"/>
    <mergeCell ref="C7:O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10.00390625" style="0" customWidth="1"/>
    <col min="2" max="2" width="13.7109375" style="0" customWidth="1"/>
    <col min="3" max="3" width="7.8515625" style="0" customWidth="1"/>
    <col min="4" max="4" width="8.28125" style="0" customWidth="1"/>
    <col min="5" max="5" width="8.140625" style="0" customWidth="1"/>
    <col min="6" max="6" width="8.00390625" style="0" customWidth="1"/>
    <col min="7" max="7" width="8.140625" style="0" customWidth="1"/>
    <col min="8" max="8" width="7.421875" style="0" customWidth="1"/>
    <col min="9" max="9" width="8.140625" style="0" customWidth="1"/>
    <col min="10" max="10" width="8.00390625" style="0" customWidth="1"/>
    <col min="11" max="11" width="7.57421875" style="0" customWidth="1"/>
    <col min="12" max="13" width="8.00390625" style="0" customWidth="1"/>
    <col min="15" max="15" width="10.140625" style="0" customWidth="1"/>
  </cols>
  <sheetData>
    <row r="1" spans="1:15" ht="15.75">
      <c r="A1" s="708" t="s">
        <v>80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3" spans="1:15" ht="15.75">
      <c r="A3" s="708" t="s">
        <v>73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ht="13.5" thickBot="1"/>
    <row r="5" spans="1:15" ht="15.75" thickBot="1">
      <c r="A5" s="709" t="s">
        <v>4</v>
      </c>
      <c r="B5" s="734" t="s">
        <v>5</v>
      </c>
      <c r="C5" s="714" t="s">
        <v>41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</row>
    <row r="6" spans="1:15" ht="13.5" thickBot="1">
      <c r="A6" s="710"/>
      <c r="B6" s="735"/>
      <c r="C6" s="352">
        <v>2006</v>
      </c>
      <c r="D6" s="353">
        <v>2007</v>
      </c>
      <c r="E6" s="353">
        <v>2008</v>
      </c>
      <c r="F6" s="353">
        <v>2009</v>
      </c>
      <c r="G6" s="353">
        <v>2010</v>
      </c>
      <c r="H6" s="353">
        <v>2011</v>
      </c>
      <c r="I6" s="354">
        <v>2012</v>
      </c>
      <c r="J6" s="355">
        <v>2013</v>
      </c>
      <c r="K6" s="356">
        <v>2014</v>
      </c>
      <c r="L6" s="353">
        <v>2015</v>
      </c>
      <c r="M6" s="354">
        <v>2016</v>
      </c>
      <c r="N6" s="354">
        <v>2017</v>
      </c>
      <c r="O6" s="328" t="s">
        <v>39</v>
      </c>
    </row>
    <row r="7" spans="1:15" ht="12.75">
      <c r="A7" s="276"/>
      <c r="B7" s="219" t="s">
        <v>2</v>
      </c>
      <c r="C7" s="341">
        <v>225.93666666666664</v>
      </c>
      <c r="D7" s="341">
        <v>233.74416666666664</v>
      </c>
      <c r="E7" s="341">
        <v>230.53166666666664</v>
      </c>
      <c r="F7" s="341">
        <v>229.04333333333332</v>
      </c>
      <c r="G7" s="342">
        <v>229.04333333333332</v>
      </c>
      <c r="H7" s="341">
        <v>384.8868055555556</v>
      </c>
      <c r="I7" s="341">
        <f>('2012'!O7)</f>
        <v>358.9722552910053</v>
      </c>
      <c r="J7" s="343"/>
      <c r="K7" s="341"/>
      <c r="L7" s="341"/>
      <c r="M7" s="335"/>
      <c r="N7" s="336"/>
      <c r="O7" s="350">
        <f>AVERAGE(C7:N7)</f>
        <v>270.30831821617534</v>
      </c>
    </row>
    <row r="8" spans="1:15" ht="12.75">
      <c r="A8" s="278" t="s">
        <v>0</v>
      </c>
      <c r="B8" s="221" t="s">
        <v>77</v>
      </c>
      <c r="C8" s="344">
        <v>185.8825</v>
      </c>
      <c r="D8" s="344">
        <v>225.0825</v>
      </c>
      <c r="E8" s="344">
        <v>214.195</v>
      </c>
      <c r="F8" s="344">
        <v>196.775</v>
      </c>
      <c r="G8" s="345">
        <v>196.775</v>
      </c>
      <c r="H8" s="344">
        <v>287.6301322751323</v>
      </c>
      <c r="I8" s="344">
        <f>('2012'!O8)</f>
        <v>305.03197751322745</v>
      </c>
      <c r="J8" s="346"/>
      <c r="K8" s="344"/>
      <c r="L8" s="344"/>
      <c r="M8" s="337"/>
      <c r="N8" s="338"/>
      <c r="O8" s="350">
        <f>AVERAGE(C8:N8)</f>
        <v>230.19601568405142</v>
      </c>
    </row>
    <row r="9" spans="1:15" ht="13.5" thickBot="1">
      <c r="A9" s="283" t="s">
        <v>1</v>
      </c>
      <c r="B9" s="222" t="s">
        <v>6</v>
      </c>
      <c r="C9" s="347">
        <v>170.78</v>
      </c>
      <c r="D9" s="347">
        <v>194.38583333333335</v>
      </c>
      <c r="E9" s="347">
        <v>207.56583333333333</v>
      </c>
      <c r="F9" s="347">
        <v>184.8675</v>
      </c>
      <c r="G9" s="348">
        <v>184.8675</v>
      </c>
      <c r="H9" s="347">
        <v>219.0177380952381</v>
      </c>
      <c r="I9" s="347">
        <f>('2012'!O9)</f>
        <v>252.66766975308644</v>
      </c>
      <c r="J9" s="349"/>
      <c r="K9" s="347"/>
      <c r="L9" s="347"/>
      <c r="M9" s="339"/>
      <c r="N9" s="340"/>
      <c r="O9" s="351">
        <f>AVERAGE(C9:N9)</f>
        <v>202.02172493071308</v>
      </c>
    </row>
    <row r="11" spans="1:15" ht="12.75">
      <c r="A11" s="733" t="s">
        <v>76</v>
      </c>
      <c r="B11" s="733"/>
      <c r="C11" s="312"/>
      <c r="D11" s="312"/>
      <c r="E11" s="312"/>
      <c r="F11" s="312"/>
      <c r="G11" s="314" t="s">
        <v>75</v>
      </c>
      <c r="H11" s="314"/>
      <c r="I11" s="315"/>
      <c r="J11" s="315"/>
      <c r="K11" s="315"/>
      <c r="L11" s="315"/>
      <c r="M11" s="315"/>
      <c r="N11" s="315"/>
      <c r="O11" s="315"/>
    </row>
    <row r="12" spans="1:15" ht="12.75">
      <c r="A12" s="327"/>
      <c r="B12" s="327"/>
      <c r="C12" s="312"/>
      <c r="D12" s="312"/>
      <c r="E12" s="312"/>
      <c r="F12" s="312"/>
      <c r="G12" s="314"/>
      <c r="H12" s="314"/>
      <c r="I12" s="315"/>
      <c r="J12" s="315"/>
      <c r="K12" s="315"/>
      <c r="L12" s="315"/>
      <c r="M12" s="315"/>
      <c r="N12" s="315"/>
      <c r="O12" s="315"/>
    </row>
    <row r="13" spans="1:15" ht="12.75">
      <c r="A13" s="327"/>
      <c r="B13" s="327"/>
      <c r="C13" s="312"/>
      <c r="D13" s="312"/>
      <c r="E13" s="312"/>
      <c r="F13" s="312"/>
      <c r="G13" s="314"/>
      <c r="H13" s="314"/>
      <c r="I13" s="315"/>
      <c r="J13" s="315"/>
      <c r="K13" s="315"/>
      <c r="L13" s="315"/>
      <c r="M13" s="315"/>
      <c r="N13" s="315"/>
      <c r="O13" s="315"/>
    </row>
    <row r="14" spans="1:15" ht="12.7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</row>
    <row r="15" spans="1:15" ht="12.75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</row>
    <row r="16" spans="1:15" ht="12.75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</row>
    <row r="17" spans="1:15" ht="12.75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</row>
    <row r="18" spans="1:15" ht="12.75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</row>
    <row r="19" spans="1:15" ht="12.75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</row>
    <row r="20" spans="1:15" ht="12.75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</row>
    <row r="21" spans="1:15" ht="12.75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</row>
    <row r="22" spans="1:15" ht="12.75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</row>
    <row r="23" spans="1:15" ht="12.7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</row>
    <row r="24" spans="1:15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</row>
    <row r="27" spans="1:15" ht="12.7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</row>
    <row r="28" spans="1:15" ht="12.7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ht="12.7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2.7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pans="1:15" ht="12.75">
      <c r="A31" s="315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2"/>
    </row>
    <row r="32" spans="1:15" ht="12.75">
      <c r="A32" s="298"/>
      <c r="B32" s="329"/>
      <c r="C32" s="330">
        <v>2006</v>
      </c>
      <c r="D32" s="330">
        <v>2007</v>
      </c>
      <c r="E32" s="330">
        <v>2008</v>
      </c>
      <c r="F32" s="330">
        <v>2009</v>
      </c>
      <c r="G32" s="330">
        <v>2010</v>
      </c>
      <c r="H32" s="330">
        <v>2011</v>
      </c>
      <c r="I32" s="330">
        <v>2012</v>
      </c>
      <c r="J32" s="330">
        <v>2013</v>
      </c>
      <c r="K32" s="330">
        <v>2014</v>
      </c>
      <c r="L32" s="330">
        <v>2015</v>
      </c>
      <c r="M32" s="330">
        <v>2016</v>
      </c>
      <c r="N32" s="330">
        <v>2017</v>
      </c>
      <c r="O32" s="333"/>
    </row>
    <row r="33" spans="1:15" ht="12.75">
      <c r="A33" s="298"/>
      <c r="B33" s="329" t="s">
        <v>2</v>
      </c>
      <c r="C33" s="331">
        <f>(C7)</f>
        <v>225.93666666666664</v>
      </c>
      <c r="D33" s="331">
        <f aca="true" t="shared" si="0" ref="D33:N33">(D7)</f>
        <v>233.74416666666664</v>
      </c>
      <c r="E33" s="331">
        <f t="shared" si="0"/>
        <v>230.53166666666664</v>
      </c>
      <c r="F33" s="331">
        <f t="shared" si="0"/>
        <v>229.04333333333332</v>
      </c>
      <c r="G33" s="331">
        <f t="shared" si="0"/>
        <v>229.04333333333332</v>
      </c>
      <c r="H33" s="331">
        <f t="shared" si="0"/>
        <v>384.8868055555556</v>
      </c>
      <c r="I33" s="331">
        <f t="shared" si="0"/>
        <v>358.9722552910053</v>
      </c>
      <c r="J33" s="331">
        <f t="shared" si="0"/>
        <v>0</v>
      </c>
      <c r="K33" s="331">
        <f t="shared" si="0"/>
        <v>0</v>
      </c>
      <c r="L33" s="331">
        <f t="shared" si="0"/>
        <v>0</v>
      </c>
      <c r="M33" s="331">
        <f t="shared" si="0"/>
        <v>0</v>
      </c>
      <c r="N33" s="331">
        <f t="shared" si="0"/>
        <v>0</v>
      </c>
      <c r="O33" s="333"/>
    </row>
    <row r="34" spans="1:15" ht="12.75">
      <c r="A34" s="298"/>
      <c r="B34" s="329" t="s">
        <v>77</v>
      </c>
      <c r="C34" s="331">
        <f aca="true" t="shared" si="1" ref="C34:N35">(C8)</f>
        <v>185.8825</v>
      </c>
      <c r="D34" s="331">
        <f t="shared" si="1"/>
        <v>225.0825</v>
      </c>
      <c r="E34" s="331">
        <f t="shared" si="1"/>
        <v>214.195</v>
      </c>
      <c r="F34" s="331">
        <f t="shared" si="1"/>
        <v>196.775</v>
      </c>
      <c r="G34" s="331">
        <f t="shared" si="1"/>
        <v>196.775</v>
      </c>
      <c r="H34" s="331">
        <f t="shared" si="1"/>
        <v>287.6301322751323</v>
      </c>
      <c r="I34" s="331">
        <f t="shared" si="1"/>
        <v>305.03197751322745</v>
      </c>
      <c r="J34" s="331">
        <f t="shared" si="1"/>
        <v>0</v>
      </c>
      <c r="K34" s="331">
        <f t="shared" si="1"/>
        <v>0</v>
      </c>
      <c r="L34" s="331">
        <f t="shared" si="1"/>
        <v>0</v>
      </c>
      <c r="M34" s="331">
        <f t="shared" si="1"/>
        <v>0</v>
      </c>
      <c r="N34" s="331">
        <f t="shared" si="1"/>
        <v>0</v>
      </c>
      <c r="O34" s="333"/>
    </row>
    <row r="35" spans="1:15" ht="12.75">
      <c r="A35" s="298"/>
      <c r="B35" s="329" t="s">
        <v>6</v>
      </c>
      <c r="C35" s="331">
        <f t="shared" si="1"/>
        <v>170.78</v>
      </c>
      <c r="D35" s="331">
        <f t="shared" si="1"/>
        <v>194.38583333333335</v>
      </c>
      <c r="E35" s="331">
        <f t="shared" si="1"/>
        <v>207.56583333333333</v>
      </c>
      <c r="F35" s="331">
        <f t="shared" si="1"/>
        <v>184.8675</v>
      </c>
      <c r="G35" s="331">
        <f t="shared" si="1"/>
        <v>184.8675</v>
      </c>
      <c r="H35" s="331">
        <f t="shared" si="1"/>
        <v>219.0177380952381</v>
      </c>
      <c r="I35" s="331">
        <f t="shared" si="1"/>
        <v>252.66766975308644</v>
      </c>
      <c r="J35" s="331">
        <f t="shared" si="1"/>
        <v>0</v>
      </c>
      <c r="K35" s="331">
        <f t="shared" si="1"/>
        <v>0</v>
      </c>
      <c r="L35" s="331">
        <f t="shared" si="1"/>
        <v>0</v>
      </c>
      <c r="M35" s="331">
        <f t="shared" si="1"/>
        <v>0</v>
      </c>
      <c r="N35" s="331">
        <f t="shared" si="1"/>
        <v>0</v>
      </c>
      <c r="O35" s="333"/>
    </row>
    <row r="36" spans="1:15" ht="12.75">
      <c r="A36" s="319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</row>
    <row r="37" spans="2:15" ht="12.75"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</row>
    <row r="38" spans="2:15" ht="12.75"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</row>
  </sheetData>
  <sheetProtection/>
  <mergeCells count="6">
    <mergeCell ref="A11:B11"/>
    <mergeCell ref="A1:O1"/>
    <mergeCell ref="A3:O3"/>
    <mergeCell ref="A5:A6"/>
    <mergeCell ref="B5:B6"/>
    <mergeCell ref="C5:O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7">
      <selection activeCell="L28" sqref="L28"/>
    </sheetView>
  </sheetViews>
  <sheetFormatPr defaultColWidth="9.140625" defaultRowHeight="12.75"/>
  <cols>
    <col min="1" max="1" width="16.140625" style="0" customWidth="1"/>
    <col min="3" max="3" width="9.8515625" style="0" customWidth="1"/>
    <col min="4" max="4" width="10.57421875" style="0" customWidth="1"/>
    <col min="5" max="5" width="10.140625" style="0" customWidth="1"/>
    <col min="7" max="7" width="10.8515625" style="0" customWidth="1"/>
    <col min="8" max="8" width="12.421875" style="0" customWidth="1"/>
    <col min="9" max="9" width="12.7109375" style="0" customWidth="1"/>
  </cols>
  <sheetData>
    <row r="2" spans="1:11" ht="15.75">
      <c r="A2" s="708" t="s">
        <v>70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</row>
    <row r="3" spans="2:9" ht="12.75">
      <c r="B3" s="736" t="s">
        <v>71</v>
      </c>
      <c r="C3" s="736"/>
      <c r="D3" s="736"/>
      <c r="E3" s="736"/>
      <c r="F3" s="736"/>
      <c r="G3" s="736"/>
      <c r="H3" s="736"/>
      <c r="I3" s="736"/>
    </row>
    <row r="5" spans="1:9" ht="12.75">
      <c r="A5" s="296" t="s">
        <v>69</v>
      </c>
      <c r="B5" s="296" t="s">
        <v>0</v>
      </c>
      <c r="C5" s="296" t="s">
        <v>52</v>
      </c>
      <c r="D5" s="296" t="s">
        <v>16</v>
      </c>
      <c r="E5" s="296" t="s">
        <v>37</v>
      </c>
      <c r="F5" s="296" t="s">
        <v>19</v>
      </c>
      <c r="G5" s="296" t="s">
        <v>53</v>
      </c>
      <c r="H5" s="296" t="s">
        <v>54</v>
      </c>
      <c r="I5" s="296"/>
    </row>
    <row r="6" spans="1:9" ht="12.75">
      <c r="A6" s="297">
        <f>('2010'!O13)</f>
        <v>164.02353835978835</v>
      </c>
      <c r="B6" s="297">
        <f>('2010'!O11)</f>
        <v>242.03865079365076</v>
      </c>
      <c r="C6" s="297">
        <f>('2010'!O16)</f>
        <v>265.3138132716049</v>
      </c>
      <c r="D6" s="297">
        <f>('2010'!O18)</f>
        <v>290.74033734567905</v>
      </c>
      <c r="E6" s="297">
        <f>('2010'!O20)</f>
        <v>298.47972949735447</v>
      </c>
      <c r="F6" s="297">
        <f>('2010'!O22)</f>
        <v>276.9690237654321</v>
      </c>
      <c r="G6" s="297">
        <f>('2010'!O24)</f>
        <v>289.683701366843</v>
      </c>
      <c r="H6" s="297">
        <f>('2010'!O26)</f>
        <v>292.35726084656085</v>
      </c>
      <c r="I6" s="297"/>
    </row>
    <row r="7" spans="1:9" ht="12.75">
      <c r="A7" s="290"/>
      <c r="B7" s="291"/>
      <c r="C7" s="291"/>
      <c r="D7" s="291"/>
      <c r="E7" s="291"/>
      <c r="F7" s="291"/>
      <c r="G7" s="291"/>
      <c r="H7" s="291"/>
      <c r="I7" s="291"/>
    </row>
    <row r="8" spans="1:9" ht="12.75">
      <c r="A8" s="290"/>
      <c r="B8" s="289"/>
      <c r="C8" s="288"/>
      <c r="D8" s="288"/>
      <c r="E8" s="288"/>
      <c r="F8" s="288"/>
      <c r="G8" s="288"/>
      <c r="H8" s="288"/>
      <c r="I8" s="288"/>
    </row>
    <row r="9" spans="1:9" ht="12.75">
      <c r="A9" s="290"/>
      <c r="B9" s="289"/>
      <c r="C9" s="288"/>
      <c r="D9" s="288"/>
      <c r="E9" s="288"/>
      <c r="F9" s="288"/>
      <c r="G9" s="288"/>
      <c r="H9" s="288"/>
      <c r="I9" s="288"/>
    </row>
    <row r="10" spans="1:9" ht="12.75">
      <c r="A10" s="290"/>
      <c r="B10" s="289"/>
      <c r="C10" s="288"/>
      <c r="D10" s="288"/>
      <c r="E10" s="288"/>
      <c r="F10" s="288"/>
      <c r="G10" s="288"/>
      <c r="H10" s="288"/>
      <c r="I10" s="288"/>
    </row>
    <row r="11" spans="1:9" ht="12.75">
      <c r="A11" s="290"/>
      <c r="B11" s="289"/>
      <c r="C11" s="288"/>
      <c r="D11" s="288"/>
      <c r="E11" s="288"/>
      <c r="F11" s="288"/>
      <c r="G11" s="288"/>
      <c r="H11" s="288"/>
      <c r="I11" s="288"/>
    </row>
    <row r="12" spans="1:9" ht="12.75">
      <c r="A12" s="290"/>
      <c r="B12" s="289"/>
      <c r="C12" s="288"/>
      <c r="D12" s="288"/>
      <c r="E12" s="288"/>
      <c r="F12" s="288"/>
      <c r="G12" s="288"/>
      <c r="H12" s="288"/>
      <c r="I12" s="288"/>
    </row>
    <row r="13" spans="1:9" ht="12.75">
      <c r="A13" s="290"/>
      <c r="B13" s="289"/>
      <c r="C13" s="288"/>
      <c r="D13" s="288"/>
      <c r="E13" s="288"/>
      <c r="F13" s="288"/>
      <c r="G13" s="288"/>
      <c r="H13" s="288"/>
      <c r="I13" s="288"/>
    </row>
  </sheetData>
  <sheetProtection/>
  <mergeCells count="2">
    <mergeCell ref="A2:K2"/>
    <mergeCell ref="B3:I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Cetcaf</dc:creator>
  <cp:keywords/>
  <dc:description/>
  <cp:lastModifiedBy>usuario</cp:lastModifiedBy>
  <cp:lastPrinted>2021-02-28T10:55:38Z</cp:lastPrinted>
  <dcterms:created xsi:type="dcterms:W3CDTF">2000-02-14T12:31:36Z</dcterms:created>
  <dcterms:modified xsi:type="dcterms:W3CDTF">2021-02-28T10:57:02Z</dcterms:modified>
  <cp:category/>
  <cp:version/>
  <cp:contentType/>
  <cp:contentStatus/>
</cp:coreProperties>
</file>